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H:\Commun\Contracts\Medicare\12SOW\Nursing Home - TO1\Quality Measure Calculator and Instructions\"/>
    </mc:Choice>
  </mc:AlternateContent>
  <workbookProtection workbookAlgorithmName="SHA-512" workbookHashValue="UJ3o50vbDk2pDZKv4awFrnOAVa30jQJXxT7PQKQAQwZ/16rUMXtrMJNfJMJrV1JG1M8aZTMnGZ4bI8H/Ktklwg==" workbookSaltValue="F3+lHzdBHRCvQjmT9HAsLw==" workbookSpinCount="100000" lockStructure="1"/>
  <bookViews>
    <workbookView xWindow="0" yWindow="0" windowWidth="20490" windowHeight="7020"/>
  </bookViews>
  <sheets>
    <sheet name="Title" sheetId="4" r:id="rId1"/>
    <sheet name="Instructions" sheetId="1" r:id="rId2"/>
    <sheet name="Star_Rating_v4.0" sheetId="5" r:id="rId3"/>
  </sheets>
  <definedNames>
    <definedName name="_xlnm.Print_Area" localSheetId="1">Instructions!$A$2:$A$50</definedName>
    <definedName name="_xlnm.Print_Area" localSheetId="2">Star_Rating_v4.0!$A$2:$N$128</definedName>
    <definedName name="_xlnm.Print_Area" localSheetId="0">Title!$A$1:$I$47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5" l="1"/>
  <c r="F54" i="5" l="1"/>
  <c r="F64" i="5" l="1"/>
  <c r="K24" i="5" l="1"/>
  <c r="K22" i="5"/>
  <c r="K21" i="5"/>
  <c r="F24" i="5" l="1"/>
  <c r="F9" i="5"/>
  <c r="F14" i="5"/>
  <c r="F4" i="5"/>
  <c r="F19" i="5"/>
  <c r="F44" i="5"/>
  <c r="F34" i="5"/>
  <c r="F74" i="5"/>
  <c r="F89" i="5"/>
  <c r="F84" i="5"/>
  <c r="F104" i="5"/>
  <c r="F114" i="5"/>
  <c r="F94" i="5"/>
  <c r="K13" i="5" l="1"/>
  <c r="K14" i="5" s="1"/>
  <c r="K10" i="5"/>
  <c r="K11" i="5" s="1"/>
  <c r="K26" i="5"/>
  <c r="K25" i="5" s="1"/>
  <c r="K17" i="5" l="1"/>
  <c r="K18" i="5" s="1"/>
  <c r="K15" i="5" l="1"/>
</calcChain>
</file>

<file path=xl/sharedStrings.xml><?xml version="1.0" encoding="utf-8"?>
<sst xmlns="http://schemas.openxmlformats.org/spreadsheetml/2006/main" count="93" uniqueCount="93">
  <si>
    <t>Nursing Home Compare 
Five-Star Quality Measure 
Rating Calculation Tool</t>
  </si>
  <si>
    <t>Version 4.0</t>
  </si>
  <si>
    <t>Originated in November 2019</t>
  </si>
  <si>
    <t>NURSING HOME COMPARE FIVE-STAR QUALITY MEASURE RATING CALCULATION TOOL</t>
  </si>
  <si>
    <t>Overview</t>
  </si>
  <si>
    <t>This workbook generates Long-Stay, Short-Stay, and Overall Nursing Home Compare Five-Star Quality Measure (QM) ratings for a nursing home (NH).</t>
  </si>
  <si>
    <t>Instructions</t>
  </si>
  <si>
    <t xml:space="preserve">To navigate between entries, press the Enter, Tab or arrow keys.  </t>
  </si>
  <si>
    <t xml:space="preserve">Depending on the quality measure, acceptable entries for Column B are numeric values in the range [0.0, 100.0] or [0.00, 1000.00].  </t>
  </si>
  <si>
    <t>Do not enter the % symbol for percentage measures.  For example, values of 0.0% and 12.3% would be entered as 0.0 and 12.3 respectively.</t>
  </si>
  <si>
    <t>Cells H19:K25 display a summary of your entries.</t>
  </si>
  <si>
    <t>Additional Information</t>
  </si>
  <si>
    <t>http://www.cms.gov/Medicare/Provider-Enrollment-and-Certification/CertificationandComplianc/downloads/usersguide.pdf</t>
  </si>
  <si>
    <t>Information regarding the availability and location of NH PPRRs is available here:</t>
  </si>
  <si>
    <t>https://qtso.cms.gov/news-and-updates/notice-five-star-preview-reports</t>
  </si>
  <si>
    <t>https://data.medicare.gov/Nursing-Home-Compare/MDS-Quality-Measures/djen-97ju</t>
  </si>
  <si>
    <t>https://data.medicare.gov/Nursing-Home-Compare/Medicare-Claims-Quality-Measures/ijh5-nb2v</t>
  </si>
  <si>
    <t>https://data.medicare.gov/Nursing-Home-Compare/Skilled-Nursing-Facility-Quality-Reporting-Program/fykj-qjee</t>
  </si>
  <si>
    <t>Quality
Measure</t>
  </si>
  <si>
    <t>Your
QM</t>
  </si>
  <si>
    <t>QM
From</t>
  </si>
  <si>
    <t>QM
To</t>
  </si>
  <si>
    <t>QM
Points</t>
  </si>
  <si>
    <t>Your
QM Points</t>
  </si>
  <si>
    <t>LS
Score From</t>
  </si>
  <si>
    <t>LS
Score To</t>
  </si>
  <si>
    <t>SS
Score From</t>
  </si>
  <si>
    <t>SS
Score To</t>
  </si>
  <si>
    <t>Total QM 
Score From</t>
  </si>
  <si>
    <t>Total QM 
Score To</t>
  </si>
  <si>
    <t>QM
Star Rating</t>
  </si>
  <si>
    <t>(LS) Falls with Major Injury</t>
  </si>
  <si>
    <t>(LS) High-Risk with Pressure Ulcers</t>
  </si>
  <si>
    <t>Total Long-Stay (LS) QM Score</t>
  </si>
  <si>
    <t>Long-Stay (LS) QM Star Rating</t>
  </si>
  <si>
    <t>Unadjusted Short-Stay (SS) QM Score</t>
  </si>
  <si>
    <t>(LS) Urinary Tract Infection</t>
  </si>
  <si>
    <t>Adjusted Short-Stay (SS) QM Score</t>
  </si>
  <si>
    <t>Short-Stay (SS) QM Star Rating</t>
  </si>
  <si>
    <t>Total QM Score</t>
  </si>
  <si>
    <t>Overall QM Star Rating</t>
  </si>
  <si>
    <t>(LS) Catheter Inserted and Left</t>
  </si>
  <si>
    <t>QM Entry Type</t>
  </si>
  <si>
    <t>Count</t>
  </si>
  <si>
    <t xml:space="preserve">Long Stay (LS) </t>
  </si>
  <si>
    <t>Long Stay Claims-Based (LS CB)</t>
  </si>
  <si>
    <t>Short Stay (SS)</t>
  </si>
  <si>
    <t>SS Claims-Based (SS CB)</t>
  </si>
  <si>
    <t>Missing</t>
  </si>
  <si>
    <t>Invalid</t>
  </si>
  <si>
    <t>(LS) Antipsychotic Medication</t>
  </si>
  <si>
    <t>(LS) Move Independently Worsened</t>
  </si>
  <si>
    <t>(LS CB) Hospitalizations per 1,000</t>
  </si>
  <si>
    <t>(SS) Improvements in Function</t>
  </si>
  <si>
    <t>(SS) Antipsychotic Medication</t>
  </si>
  <si>
    <t>(SS CB) Return to Home and Community</t>
  </si>
  <si>
    <t>(SS CB) Rehospitalized after NH</t>
  </si>
  <si>
    <t>(SS CB) Outpatient ED Visit</t>
  </si>
  <si>
    <t>Long-Stay, Short-Stay, and Total QM Scores and their associated Five-Star QM Ratings are calculated based on four-quarter averages for seven Long-Stay (LS) and three Short-Stay (SS) QMs,    
      and four-quarter risk-adjusted rates for three Short-Stay Claims-Based (SS CB) and two Long-Stay Claims-Based (LS CB) QMs, as provided in NH Preview Provider Rating Reports (PPRRs).</t>
  </si>
  <si>
    <t>Enter the four-quarter averages and four-quarter risk-adjusted rates for your NH's 15 QMs, per its NH PPRR.</t>
  </si>
  <si>
    <t>Your NH's QM Points and Five-Star QM Ratings will not calculate correctly until all 15 QMs are populated as appropriate, per your NH's PPRR.</t>
  </si>
  <si>
    <t xml:space="preserve">Confirm all 15 QM entries are populated correctly by navigating between entries using the Enter, Tab, or arrow keys.  </t>
  </si>
  <si>
    <t>Since the NH PPRR remains  for only two months within a folder in Certification and Survey Provider Enhanced Reports (CASPER),  we recommend you save these documents to your own computer or network once you have them downloaded.</t>
  </si>
  <si>
    <t>NH PPRRs display QM rates truncated at one decimal place, but exact QM cut points are calculated to more decimal places. Truncated percentages from the NH PPRR may result in points calculated 
      by this workbook differing from your NH's PPRR.  For example, the LS Urinary Tract Infection cut point of 4.52% separates point values 40 and 20. If a NH's PPRR displays a truncated 4.5%, but its 
      exact value is 4.54%. The truncated value of 4.5% yields 40 points, while the actual value of 4.54% yields 20 points.</t>
  </si>
  <si>
    <t>Should the calculated points for a given QM not match your NH's PPRR, you may attempt to use the exact QM rate available at data.medicare.gov. However, exact QM rates are only available for 
      QMs with sufficient denominator counts; rates are displayed as missing for QMs with low denominator counts. Imputed QM rates for low denominator counts are only available in your 
      NH's PPRR, where they are truncated to one decimal place.</t>
  </si>
  <si>
    <t>Exact rates for seven LS and two SS QMs are available here:</t>
  </si>
  <si>
    <t>Exact rates for two LS CB and two SS CB QMs are available here:</t>
  </si>
  <si>
    <t>Exact rates for the Skilled Nursing Facility (SNF) Quality Reporting Program (QRP) measures for one SS CB (S_005_01_DTC_RS_RATE)  and one SS QM (S_002_01_OBS_RATE) are available here:</t>
  </si>
  <si>
    <t>Column B only accepts numeric values [0.0, 100.0] or [0.00, 1000.00]. Non-numeric entries and numeric values beyond the stated ranges of acceptable values will disable calculations.</t>
  </si>
  <si>
    <t>Cells H2:N7 display the lower and upper bounds associated with LS, SS and Overall QM star ratings.</t>
  </si>
  <si>
    <t>Total QM Score (K16) is the sum of Total LS QM Score (K9) and Adjusted SS QM Score (K13). Overall QM Star Rating (K17) is based on Total QM Score.</t>
  </si>
  <si>
    <t>Cells H19:K25 display the count of entries in column B (LS, LS CB, SS, SS CB, Missing and Invalid).</t>
  </si>
  <si>
    <t xml:space="preserve">(LS CB) Outpatient Emergency Department (ED) Visits per 1,000 </t>
  </si>
  <si>
    <t>(SS) Skilled Nursing Facility (SNF) New/Worsened Pressure Ulcers</t>
  </si>
  <si>
    <t>(LS) Help with Activities of Daily Living (ADL) Increased</t>
  </si>
  <si>
    <r>
      <rPr>
        <b/>
        <u/>
        <sz val="11"/>
        <color theme="1"/>
        <rFont val="Arial"/>
        <family val="2"/>
      </rPr>
      <t>INSTRUCTIONS</t>
    </r>
    <r>
      <rPr>
        <sz val="11"/>
        <color theme="1"/>
        <rFont val="Arial"/>
        <family val="2"/>
      </rPr>
      <t xml:space="preserve">
In column B '</t>
    </r>
    <r>
      <rPr>
        <i/>
        <sz val="11"/>
        <color theme="1"/>
        <rFont val="Arial"/>
        <family val="2"/>
      </rPr>
      <t>Your QM</t>
    </r>
    <r>
      <rPr>
        <sz val="11"/>
        <color theme="1"/>
        <rFont val="Arial"/>
        <family val="2"/>
      </rPr>
      <t>', enter the four-quarter averages for your nursing home's (NH) seven Long-Stay (LS) and three Short-Stay (SS) quality measures, 
and enter the four-quarter risk-adjusted rates for your nursing home's two Long-Stay Claims-Based (LS CB) and three Short-Stay Claims-Based (SS CB) quality measures.  
These fifteen values are displayed in your nursing home's Preview Provider Rating Report (PPRR).  
Depending on the quality measure, acceptable entries are numeric values in the range [0.0, 100.0] or [0.00, 1000.00]. Do not enter the % symbol for percentage measures.  
Confirm all 15 QMs are populated correctly by navigating between entries using the Enter, Tab or arrow keys.</t>
    </r>
  </si>
  <si>
    <r>
      <t>Navigate to worksheet '</t>
    </r>
    <r>
      <rPr>
        <i/>
        <sz val="11"/>
        <color theme="1"/>
        <rFont val="Arial"/>
        <family val="2"/>
      </rPr>
      <t>Star_Rating_v4.0'</t>
    </r>
    <r>
      <rPr>
        <sz val="11"/>
        <color theme="1"/>
        <rFont val="Arial"/>
        <family val="2"/>
      </rPr>
      <t>, column B '</t>
    </r>
    <r>
      <rPr>
        <i/>
        <sz val="11"/>
        <color theme="1"/>
        <rFont val="Arial"/>
        <family val="2"/>
      </rPr>
      <t>Your QM</t>
    </r>
    <r>
      <rPr>
        <sz val="11"/>
        <color theme="1"/>
        <rFont val="Arial"/>
        <family val="2"/>
      </rPr>
      <t>'.</t>
    </r>
  </si>
  <si>
    <r>
      <t>QM Points and Five-Star QM Ratings are calculated per the "</t>
    </r>
    <r>
      <rPr>
        <i/>
        <sz val="11"/>
        <color theme="1"/>
        <rFont val="Arial"/>
        <family val="2"/>
      </rPr>
      <t>Design for Nursing Home Compare Five-Star Quality Rating System: Technical Users' Guide</t>
    </r>
    <r>
      <rPr>
        <sz val="11"/>
        <color theme="1"/>
        <rFont val="Arial"/>
        <family val="2"/>
      </rPr>
      <t>" (TUG), available here:</t>
    </r>
  </si>
  <si>
    <r>
      <t>Description of relevant columns and tables within '</t>
    </r>
    <r>
      <rPr>
        <b/>
        <i/>
        <u/>
        <sz val="11"/>
        <color theme="1"/>
        <rFont val="Arial"/>
        <family val="2"/>
      </rPr>
      <t>Star_Rating_v4.0</t>
    </r>
    <r>
      <rPr>
        <b/>
        <u/>
        <sz val="11"/>
        <color theme="1"/>
        <rFont val="Arial"/>
        <family val="2"/>
      </rPr>
      <t>' worksheet :</t>
    </r>
  </si>
  <si>
    <r>
      <t>Column A '</t>
    </r>
    <r>
      <rPr>
        <i/>
        <sz val="11"/>
        <color theme="1"/>
        <rFont val="Arial"/>
        <family val="2"/>
      </rPr>
      <t>Quality Measure</t>
    </r>
    <r>
      <rPr>
        <sz val="11"/>
        <color theme="1"/>
        <rFont val="Arial"/>
        <family val="2"/>
      </rPr>
      <t>' displays the seven LS, two LS CB, three SS, and three SS CB QMs used in the calculation of Nursing Home Compare Five-Star Quality Measure ratings.</t>
    </r>
  </si>
  <si>
    <r>
      <t>Column B '</t>
    </r>
    <r>
      <rPr>
        <i/>
        <sz val="11"/>
        <color theme="1"/>
        <rFont val="Arial"/>
        <family val="2"/>
      </rPr>
      <t>Your QM</t>
    </r>
    <r>
      <rPr>
        <sz val="11"/>
        <color theme="1"/>
        <rFont val="Arial"/>
        <family val="2"/>
      </rPr>
      <t>' is to be populated with your NH's four-quarter average percentages and risk-adjusted rates.</t>
    </r>
  </si>
  <si>
    <r>
      <t>Column C '</t>
    </r>
    <r>
      <rPr>
        <i/>
        <sz val="11"/>
        <color theme="1"/>
        <rFont val="Arial"/>
        <family val="2"/>
      </rPr>
      <t xml:space="preserve">QM From' </t>
    </r>
    <r>
      <rPr>
        <sz val="11"/>
        <color theme="1"/>
        <rFont val="Arial"/>
        <family val="2"/>
      </rPr>
      <t>displays the lower bound for each QM point value.</t>
    </r>
  </si>
  <si>
    <r>
      <t>Column D '</t>
    </r>
    <r>
      <rPr>
        <i/>
        <sz val="11"/>
        <color theme="1"/>
        <rFont val="Arial"/>
        <family val="2"/>
      </rPr>
      <t>QM To</t>
    </r>
    <r>
      <rPr>
        <sz val="11"/>
        <color theme="1"/>
        <rFont val="Arial"/>
        <family val="2"/>
      </rPr>
      <t>' displays the upper bound for each QM point value.</t>
    </r>
  </si>
  <si>
    <r>
      <t>Column E '</t>
    </r>
    <r>
      <rPr>
        <i/>
        <sz val="11"/>
        <color theme="1"/>
        <rFont val="Arial"/>
        <family val="2"/>
      </rPr>
      <t>QM Points</t>
    </r>
    <r>
      <rPr>
        <sz val="11"/>
        <color theme="1"/>
        <rFont val="Arial"/>
        <family val="2"/>
      </rPr>
      <t>'</t>
    </r>
    <r>
      <rPr>
        <i/>
        <sz val="11"/>
        <color theme="1"/>
        <rFont val="Arial"/>
        <family val="2"/>
      </rPr>
      <t xml:space="preserve"> </t>
    </r>
    <r>
      <rPr>
        <sz val="11"/>
        <color theme="1"/>
        <rFont val="Arial"/>
        <family val="2"/>
      </rPr>
      <t>displays the point value for each QM rate range.</t>
    </r>
  </si>
  <si>
    <r>
      <t>Column F '</t>
    </r>
    <r>
      <rPr>
        <i/>
        <sz val="11"/>
        <color theme="1"/>
        <rFont val="Arial"/>
        <family val="2"/>
      </rPr>
      <t>Your QM Points</t>
    </r>
    <r>
      <rPr>
        <sz val="11"/>
        <color theme="1"/>
        <rFont val="Arial"/>
        <family val="2"/>
      </rPr>
      <t>' displays the point value calculated for your nursing home, by QM. Points are displayed only for QMs with valid entries in column B '</t>
    </r>
    <r>
      <rPr>
        <i/>
        <sz val="11"/>
        <color theme="1"/>
        <rFont val="Arial"/>
        <family val="2"/>
      </rPr>
      <t>Your QM</t>
    </r>
    <r>
      <rPr>
        <sz val="11"/>
        <color theme="1"/>
        <rFont val="Arial"/>
        <family val="2"/>
      </rPr>
      <t>'.</t>
    </r>
  </si>
  <si>
    <r>
      <t>Cells H9:K10, H12:K14, and H16:K17 display information regarding your NH's LS, SS, and Total points and QM rating, as determined by the values entered in column B '</t>
    </r>
    <r>
      <rPr>
        <i/>
        <sz val="11"/>
        <color theme="1"/>
        <rFont val="Arial"/>
        <family val="2"/>
      </rPr>
      <t>Your QM</t>
    </r>
    <r>
      <rPr>
        <sz val="11"/>
        <color theme="1"/>
        <rFont val="Arial"/>
        <family val="2"/>
      </rPr>
      <t>'.</t>
    </r>
  </si>
  <si>
    <r>
      <t>Total LS QM Score (K9) is the direct result of the values entered in column B '</t>
    </r>
    <r>
      <rPr>
        <i/>
        <sz val="11"/>
        <color theme="1"/>
        <rFont val="Arial"/>
        <family val="2"/>
      </rPr>
      <t>Your QM</t>
    </r>
    <r>
      <rPr>
        <sz val="11"/>
        <color theme="1"/>
        <rFont val="Arial"/>
        <family val="2"/>
      </rPr>
      <t>'. The resulting LS QM Star Rating is displayed in K10.</t>
    </r>
  </si>
  <si>
    <r>
      <t xml:space="preserve">     Unadjusted SS QM Score (K12) is the direct result of the values entered in column B '</t>
    </r>
    <r>
      <rPr>
        <i/>
        <sz val="11"/>
        <color theme="1"/>
        <rFont val="Arial"/>
        <family val="2"/>
      </rPr>
      <t>Your QM</t>
    </r>
    <r>
      <rPr>
        <sz val="11"/>
        <color theme="1"/>
        <rFont val="Arial"/>
        <family val="2"/>
      </rPr>
      <t>'. Adjusted SS QM Score (K13) is the result of scaling Unadjusted SS QM Score to exist on a 
          1150 point scale, as described in the TUG. The resulting SS QM Star Rating displayed in K14 is based on Adjusted SS QM Score.</t>
    </r>
  </si>
  <si>
    <r>
      <t>LS, LS CB, SS and SS CB (K20, K21, K22, and K23) display the count of valid entries in column B '</t>
    </r>
    <r>
      <rPr>
        <i/>
        <sz val="11"/>
        <color theme="1"/>
        <rFont val="Arial"/>
        <family val="2"/>
      </rPr>
      <t>Your QM</t>
    </r>
    <r>
      <rPr>
        <sz val="11"/>
        <color theme="1"/>
        <rFont val="Arial"/>
        <family val="2"/>
      </rPr>
      <t>'.</t>
    </r>
  </si>
  <si>
    <r>
      <t>Missing (K24) represents blank entries in column B '</t>
    </r>
    <r>
      <rPr>
        <i/>
        <sz val="11"/>
        <color theme="1"/>
        <rFont val="Arial"/>
        <family val="2"/>
      </rPr>
      <t>Your QM</t>
    </r>
    <r>
      <rPr>
        <sz val="11"/>
        <color theme="1"/>
        <rFont val="Arial"/>
        <family val="2"/>
      </rPr>
      <t>'.</t>
    </r>
  </si>
  <si>
    <r>
      <t>Invalid (K25) represents invalid entries in column B '</t>
    </r>
    <r>
      <rPr>
        <i/>
        <sz val="11"/>
        <color theme="1"/>
        <rFont val="Arial"/>
        <family val="2"/>
      </rPr>
      <t>Your QM</t>
    </r>
    <r>
      <rPr>
        <sz val="11"/>
        <color theme="1"/>
        <rFont val="Arial"/>
        <family val="2"/>
      </rPr>
      <t>'.</t>
    </r>
  </si>
  <si>
    <t>http://superiorhealthqa.org/nursinghome</t>
  </si>
  <si>
    <t>This material was prepared by Telligen and edited by Superior Health Quality Alliance, under contract with the Centers for Medicare &amp; Medicaid Services (CMS), an agency of the U.S. Department of Health and Human Services. The materials do not necessarily reflect CMS policy. 12SOW-MI/MN/WI-NH-20-60 060920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</si>
</sst>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24"/>
      <color rgb="FF009DDC"/>
      <name val="Segoe UI"/>
      <family val="2"/>
    </font>
    <font>
      <sz val="11"/>
      <color theme="1"/>
      <name val="Segoe UI"/>
      <family val="2"/>
    </font>
    <font>
      <sz val="11"/>
      <color theme="1"/>
      <name val="Arial"/>
      <family val="2"/>
    </font>
    <font>
      <b/>
      <u/>
      <sz val="11"/>
      <color theme="1"/>
      <name val="Arial"/>
      <family val="2"/>
    </font>
    <font>
      <i/>
      <sz val="11"/>
      <color theme="1"/>
      <name val="Arial"/>
      <family val="2"/>
    </font>
    <font>
      <b/>
      <sz val="11"/>
      <color theme="1"/>
      <name val="Arial"/>
      <family val="2"/>
    </font>
    <font>
      <sz val="11"/>
      <color rgb="FFFF0000"/>
      <name val="Arial"/>
      <family val="2"/>
    </font>
    <font>
      <sz val="11"/>
      <name val="Arial"/>
      <family val="2"/>
    </font>
    <font>
      <u/>
      <sz val="11"/>
      <color theme="10"/>
      <name val="Arial"/>
      <family val="2"/>
    </font>
    <font>
      <b/>
      <i/>
      <u/>
      <sz val="11"/>
      <color theme="1"/>
      <name val="Arial"/>
      <family val="2"/>
    </font>
    <font>
      <sz val="12"/>
      <color theme="1"/>
      <name val="Arial"/>
      <family val="2"/>
    </font>
    <font>
      <b/>
      <sz val="16"/>
      <color rgb="FF009DDC"/>
      <name val="Arial"/>
      <family val="2"/>
    </font>
    <font>
      <b/>
      <sz val="20"/>
      <color rgb="FF009DDC"/>
      <name val="Arial"/>
      <family val="2"/>
    </font>
    <font>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32">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thin">
        <color auto="1"/>
      </right>
      <top/>
      <bottom style="thin">
        <color auto="1"/>
      </bottom>
      <diagonal/>
    </border>
    <border>
      <left/>
      <right style="medium">
        <color indexed="64"/>
      </right>
      <top/>
      <bottom style="thin">
        <color auto="1"/>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cellStyleXfs>
  <cellXfs count="132">
    <xf numFmtId="0" fontId="0" fillId="0" borderId="0" xfId="0"/>
    <xf numFmtId="0" fontId="5" fillId="0" borderId="0" xfId="3" applyFont="1" applyFill="1" applyAlignment="1" applyProtection="1">
      <alignment vertical="center" wrapText="1"/>
    </xf>
    <xf numFmtId="0" fontId="6" fillId="0" borderId="0" xfId="0" applyFont="1" applyProtection="1"/>
    <xf numFmtId="0" fontId="6" fillId="0" borderId="0" xfId="0" applyFont="1" applyAlignment="1" applyProtection="1">
      <alignment vertical="center" wrapText="1"/>
    </xf>
    <xf numFmtId="164" fontId="0" fillId="0" borderId="0" xfId="0" applyNumberFormat="1"/>
    <xf numFmtId="1" fontId="0" fillId="0" borderId="0" xfId="0" applyNumberFormat="1"/>
    <xf numFmtId="2" fontId="0" fillId="0" borderId="0" xfId="0" applyNumberFormat="1"/>
    <xf numFmtId="0" fontId="0" fillId="0" borderId="0" xfId="0" applyAlignment="1">
      <alignment horizontal="left"/>
    </xf>
    <xf numFmtId="0" fontId="0" fillId="0" borderId="0" xfId="0" applyFill="1"/>
    <xf numFmtId="0" fontId="2" fillId="0" borderId="0" xfId="0" applyFont="1" applyFill="1"/>
    <xf numFmtId="0" fontId="0" fillId="0" borderId="0" xfId="0" applyFill="1" applyAlignment="1">
      <alignment wrapText="1"/>
    </xf>
    <xf numFmtId="0" fontId="10" fillId="2" borderId="18" xfId="0" applyFont="1" applyFill="1" applyBorder="1" applyAlignment="1">
      <alignment horizontal="center" wrapText="1"/>
    </xf>
    <xf numFmtId="164" fontId="10" fillId="2" borderId="19" xfId="1" applyNumberFormat="1" applyFont="1" applyFill="1" applyBorder="1" applyAlignment="1">
      <alignment horizontal="center" wrapText="1"/>
    </xf>
    <xf numFmtId="2" fontId="10" fillId="2" borderId="19" xfId="0" applyNumberFormat="1" applyFont="1" applyFill="1" applyBorder="1" applyAlignment="1">
      <alignment horizontal="center" wrapText="1"/>
    </xf>
    <xf numFmtId="1" fontId="10" fillId="2" borderId="19" xfId="0" applyNumberFormat="1" applyFont="1" applyFill="1" applyBorder="1" applyAlignment="1">
      <alignment horizontal="center" wrapText="1"/>
    </xf>
    <xf numFmtId="1" fontId="10" fillId="2" borderId="20" xfId="0" applyNumberFormat="1" applyFont="1" applyFill="1" applyBorder="1" applyAlignment="1">
      <alignment horizontal="center" wrapText="1"/>
    </xf>
    <xf numFmtId="0" fontId="7" fillId="0" borderId="16" xfId="0" applyFont="1" applyBorder="1"/>
    <xf numFmtId="0" fontId="10" fillId="0" borderId="17" xfId="0" applyFont="1" applyBorder="1" applyAlignment="1">
      <alignment horizontal="center" wrapText="1"/>
    </xf>
    <xf numFmtId="0" fontId="7" fillId="0" borderId="1" xfId="0" applyFont="1" applyBorder="1"/>
    <xf numFmtId="2" fontId="7" fillId="0" borderId="2" xfId="0" applyNumberFormat="1" applyFont="1" applyBorder="1"/>
    <xf numFmtId="1" fontId="7" fillId="0" borderId="2" xfId="0" applyNumberFormat="1" applyFont="1" applyBorder="1"/>
    <xf numFmtId="1" fontId="7" fillId="3" borderId="3" xfId="0" applyNumberFormat="1" applyFont="1" applyFill="1" applyBorder="1"/>
    <xf numFmtId="0" fontId="7" fillId="0" borderId="0" xfId="0" applyFont="1"/>
    <xf numFmtId="0" fontId="10" fillId="0" borderId="31" xfId="0" applyFont="1" applyBorder="1" applyAlignment="1">
      <alignment horizontal="center"/>
    </xf>
    <xf numFmtId="0" fontId="11" fillId="2" borderId="10" xfId="0" applyFont="1" applyFill="1" applyBorder="1"/>
    <xf numFmtId="164" fontId="7" fillId="2" borderId="0" xfId="0" applyNumberFormat="1" applyFont="1" applyFill="1" applyBorder="1"/>
    <xf numFmtId="2" fontId="7" fillId="0" borderId="5" xfId="0" applyNumberFormat="1" applyFont="1" applyBorder="1"/>
    <xf numFmtId="1" fontId="7" fillId="0" borderId="5" xfId="0" applyNumberFormat="1" applyFont="1" applyBorder="1"/>
    <xf numFmtId="1" fontId="7" fillId="2" borderId="25" xfId="0" applyNumberFormat="1" applyFont="1" applyFill="1" applyBorder="1"/>
    <xf numFmtId="0" fontId="10" fillId="0" borderId="28" xfId="0" applyFont="1" applyBorder="1" applyAlignment="1">
      <alignment horizontal="center"/>
    </xf>
    <xf numFmtId="0" fontId="7" fillId="2" borderId="10" xfId="0" applyFont="1" applyFill="1" applyBorder="1"/>
    <xf numFmtId="2" fontId="7" fillId="0" borderId="7" xfId="0" applyNumberFormat="1" applyFont="1" applyBorder="1"/>
    <xf numFmtId="1" fontId="7" fillId="0" borderId="7" xfId="0" applyNumberFormat="1" applyFont="1" applyBorder="1"/>
    <xf numFmtId="2" fontId="7" fillId="0" borderId="23" xfId="0" applyNumberFormat="1" applyFont="1" applyBorder="1"/>
    <xf numFmtId="1" fontId="7" fillId="0" borderId="23" xfId="0" applyNumberFormat="1" applyFont="1" applyBorder="1"/>
    <xf numFmtId="0" fontId="10" fillId="0" borderId="29" xfId="0" applyFont="1" applyBorder="1" applyAlignment="1">
      <alignment horizontal="center"/>
    </xf>
    <xf numFmtId="0" fontId="7" fillId="0" borderId="8" xfId="0" applyFont="1" applyBorder="1"/>
    <xf numFmtId="1" fontId="7" fillId="3" borderId="9" xfId="0" applyNumberFormat="1" applyFont="1" applyFill="1" applyBorder="1"/>
    <xf numFmtId="0" fontId="7" fillId="0" borderId="0" xfId="0" applyFont="1" applyAlignment="1">
      <alignment horizontal="left"/>
    </xf>
    <xf numFmtId="0" fontId="10" fillId="2" borderId="20" xfId="0" applyNumberFormat="1" applyFont="1" applyFill="1" applyBorder="1" applyAlignment="1" applyProtection="1">
      <alignment horizontal="center"/>
    </xf>
    <xf numFmtId="0" fontId="7" fillId="0" borderId="0" xfId="0" quotePrefix="1" applyFont="1"/>
    <xf numFmtId="0" fontId="7" fillId="0" borderId="0" xfId="0" applyFont="1" applyAlignment="1"/>
    <xf numFmtId="165" fontId="7" fillId="0" borderId="7" xfId="0" applyNumberFormat="1" applyFont="1" applyFill="1" applyBorder="1"/>
    <xf numFmtId="165" fontId="7" fillId="0" borderId="5" xfId="0" applyNumberFormat="1" applyFont="1" applyFill="1" applyBorder="1"/>
    <xf numFmtId="165" fontId="7" fillId="0" borderId="7" xfId="0" applyNumberFormat="1" applyFont="1" applyBorder="1"/>
    <xf numFmtId="165" fontId="7" fillId="0" borderId="23" xfId="0" applyNumberFormat="1" applyFont="1" applyBorder="1"/>
    <xf numFmtId="0" fontId="12" fillId="0" borderId="8" xfId="0" applyFont="1" applyBorder="1"/>
    <xf numFmtId="0" fontId="7" fillId="2" borderId="11" xfId="0" applyFont="1" applyFill="1" applyBorder="1"/>
    <xf numFmtId="164" fontId="7" fillId="2" borderId="26" xfId="0" applyNumberFormat="1" applyFont="1" applyFill="1" applyBorder="1"/>
    <xf numFmtId="165" fontId="7" fillId="0" borderId="12" xfId="0" applyNumberFormat="1" applyFont="1" applyBorder="1"/>
    <xf numFmtId="2" fontId="7" fillId="0" borderId="12" xfId="0" applyNumberFormat="1" applyFont="1" applyBorder="1"/>
    <xf numFmtId="1" fontId="7" fillId="0" borderId="12" xfId="0" applyNumberFormat="1" applyFont="1" applyBorder="1"/>
    <xf numFmtId="1" fontId="7" fillId="2" borderId="27" xfId="0" applyNumberFormat="1" applyFont="1" applyFill="1" applyBorder="1"/>
    <xf numFmtId="2" fontId="7" fillId="0" borderId="7" xfId="0" applyNumberFormat="1" applyFont="1" applyFill="1" applyBorder="1"/>
    <xf numFmtId="2" fontId="7" fillId="0" borderId="5" xfId="0" applyNumberFormat="1" applyFont="1" applyFill="1" applyBorder="1"/>
    <xf numFmtId="0" fontId="8" fillId="0" borderId="0" xfId="0" applyFont="1" applyFill="1"/>
    <xf numFmtId="0" fontId="10" fillId="0" borderId="0" xfId="0" applyFont="1" applyFill="1"/>
    <xf numFmtId="0" fontId="7" fillId="0" borderId="0" xfId="0" applyFont="1" applyFill="1"/>
    <xf numFmtId="0" fontId="7" fillId="0" borderId="0" xfId="0" applyFont="1" applyFill="1" applyAlignment="1">
      <alignment wrapText="1"/>
    </xf>
    <xf numFmtId="0" fontId="7" fillId="0" borderId="0" xfId="0" applyFont="1" applyFill="1" applyAlignment="1">
      <alignment horizontal="left" indent="2"/>
    </xf>
    <xf numFmtId="0" fontId="13" fillId="0" borderId="0" xfId="2" applyFont="1" applyFill="1" applyAlignment="1">
      <alignment horizontal="left" indent="2"/>
    </xf>
    <xf numFmtId="0" fontId="7" fillId="0" borderId="0" xfId="0" applyFont="1" applyFill="1" applyProtection="1"/>
    <xf numFmtId="0" fontId="13" fillId="0" borderId="0" xfId="2" applyFont="1" applyFill="1" applyAlignment="1" applyProtection="1">
      <alignment horizontal="left" indent="2"/>
    </xf>
    <xf numFmtId="3" fontId="7" fillId="3" borderId="6" xfId="1" applyNumberFormat="1" applyFont="1" applyFill="1" applyBorder="1" applyAlignment="1" applyProtection="1">
      <alignment horizontal="right" vertical="center"/>
    </xf>
    <xf numFmtId="3" fontId="7" fillId="3" borderId="9" xfId="1" applyNumberFormat="1" applyFont="1" applyFill="1" applyBorder="1" applyAlignment="1" applyProtection="1">
      <alignment horizontal="right" vertical="center"/>
    </xf>
    <xf numFmtId="3" fontId="7" fillId="3" borderId="14" xfId="0" applyNumberFormat="1" applyFont="1" applyFill="1" applyBorder="1" applyAlignment="1" applyProtection="1">
      <alignment horizontal="right"/>
    </xf>
    <xf numFmtId="164" fontId="7" fillId="3" borderId="7" xfId="0" applyNumberFormat="1" applyFont="1" applyFill="1" applyBorder="1" applyProtection="1">
      <protection locked="0"/>
    </xf>
    <xf numFmtId="0" fontId="7" fillId="4" borderId="20" xfId="0" applyFont="1" applyFill="1" applyBorder="1" applyAlignment="1">
      <alignment horizontal="center" wrapText="1"/>
    </xf>
    <xf numFmtId="0" fontId="7" fillId="4" borderId="6" xfId="0" applyFont="1" applyFill="1" applyBorder="1" applyAlignment="1">
      <alignment horizontal="center"/>
    </xf>
    <xf numFmtId="0" fontId="7" fillId="4" borderId="9" xfId="0" applyFont="1" applyFill="1" applyBorder="1" applyAlignment="1">
      <alignment horizontal="center"/>
    </xf>
    <xf numFmtId="0" fontId="7" fillId="4" borderId="14" xfId="0" applyFont="1" applyFill="1" applyBorder="1" applyAlignment="1">
      <alignment horizontal="center"/>
    </xf>
    <xf numFmtId="3" fontId="7" fillId="4" borderId="3" xfId="1" applyNumberFormat="1" applyFont="1" applyFill="1" applyBorder="1" applyAlignment="1" applyProtection="1">
      <alignment horizontal="right" vertical="center"/>
    </xf>
    <xf numFmtId="3" fontId="10" fillId="4" borderId="14" xfId="0" applyNumberFormat="1" applyFont="1" applyFill="1" applyBorder="1" applyAlignment="1" applyProtection="1">
      <alignment horizontal="right"/>
    </xf>
    <xf numFmtId="2" fontId="7" fillId="3" borderId="7" xfId="0" applyNumberFormat="1" applyFont="1" applyFill="1" applyBorder="1" applyProtection="1">
      <protection locked="0"/>
    </xf>
    <xf numFmtId="164" fontId="7" fillId="3" borderId="2" xfId="0" applyNumberFormat="1" applyFont="1" applyFill="1" applyBorder="1" applyProtection="1">
      <protection locked="0"/>
    </xf>
    <xf numFmtId="0" fontId="7" fillId="5" borderId="20" xfId="0" applyFont="1" applyFill="1" applyBorder="1" applyAlignment="1">
      <alignment horizontal="center" wrapText="1"/>
    </xf>
    <xf numFmtId="3" fontId="7" fillId="5" borderId="3" xfId="1" applyNumberFormat="1" applyFont="1" applyFill="1" applyBorder="1" applyAlignment="1" applyProtection="1">
      <alignment horizontal="right" vertical="center"/>
    </xf>
    <xf numFmtId="3" fontId="7" fillId="5" borderId="9" xfId="1" applyNumberFormat="1" applyFont="1" applyFill="1" applyBorder="1" applyAlignment="1" applyProtection="1">
      <alignment horizontal="right" vertical="center"/>
    </xf>
    <xf numFmtId="3" fontId="10" fillId="5" borderId="14" xfId="0" applyNumberFormat="1" applyFont="1" applyFill="1" applyBorder="1" applyAlignment="1" applyProtection="1">
      <alignment horizontal="right"/>
    </xf>
    <xf numFmtId="0" fontId="7" fillId="5" borderId="24" xfId="0" applyFont="1" applyFill="1" applyBorder="1" applyAlignment="1">
      <alignment horizontal="center" wrapText="1"/>
    </xf>
    <xf numFmtId="1" fontId="7" fillId="5" borderId="3" xfId="0" applyNumberFormat="1" applyFont="1" applyFill="1" applyBorder="1"/>
    <xf numFmtId="1" fontId="7" fillId="5" borderId="9" xfId="0" applyNumberFormat="1" applyFont="1" applyFill="1" applyBorder="1"/>
    <xf numFmtId="0" fontId="7" fillId="5" borderId="6" xfId="0" applyFont="1" applyFill="1" applyBorder="1" applyAlignment="1">
      <alignment horizontal="center"/>
    </xf>
    <xf numFmtId="0" fontId="7" fillId="5" borderId="9" xfId="0" applyFont="1" applyFill="1" applyBorder="1" applyAlignment="1">
      <alignment horizontal="center"/>
    </xf>
    <xf numFmtId="0" fontId="7" fillId="5" borderId="14" xfId="0" applyFont="1" applyFill="1" applyBorder="1" applyAlignment="1">
      <alignment horizontal="center"/>
    </xf>
    <xf numFmtId="0" fontId="7" fillId="4" borderId="18" xfId="0" applyFont="1" applyFill="1" applyBorder="1" applyAlignment="1">
      <alignment horizontal="center" wrapText="1"/>
    </xf>
    <xf numFmtId="0" fontId="7" fillId="4" borderId="4" xfId="0" applyFont="1" applyFill="1" applyBorder="1" applyAlignment="1">
      <alignment horizontal="center"/>
    </xf>
    <xf numFmtId="0" fontId="7" fillId="4" borderId="8" xfId="0" applyFont="1" applyFill="1" applyBorder="1" applyAlignment="1">
      <alignment horizontal="center"/>
    </xf>
    <xf numFmtId="0" fontId="7" fillId="4" borderId="13" xfId="0" applyFont="1" applyFill="1" applyBorder="1" applyAlignment="1">
      <alignment horizontal="center"/>
    </xf>
    <xf numFmtId="3" fontId="7" fillId="6" borderId="3" xfId="1" applyNumberFormat="1" applyFont="1" applyFill="1" applyBorder="1" applyAlignment="1" applyProtection="1">
      <alignment horizontal="right" vertical="center"/>
    </xf>
    <xf numFmtId="3" fontId="10" fillId="6" borderId="14" xfId="0" applyNumberFormat="1" applyFont="1" applyFill="1" applyBorder="1" applyAlignment="1" applyProtection="1">
      <alignment horizontal="right"/>
    </xf>
    <xf numFmtId="0" fontId="7" fillId="6" borderId="24" xfId="0" applyFont="1" applyFill="1" applyBorder="1" applyAlignment="1">
      <alignment horizontal="center" wrapText="1"/>
    </xf>
    <xf numFmtId="0" fontId="7" fillId="6" borderId="20" xfId="0" applyFont="1" applyFill="1" applyBorder="1" applyAlignment="1">
      <alignment horizontal="center" wrapText="1"/>
    </xf>
    <xf numFmtId="0" fontId="7" fillId="6" borderId="30" xfId="0" applyFont="1" applyFill="1" applyBorder="1" applyAlignment="1">
      <alignment horizontal="center"/>
    </xf>
    <xf numFmtId="0" fontId="7" fillId="6" borderId="6" xfId="0" applyFont="1" applyFill="1" applyBorder="1" applyAlignment="1">
      <alignment horizontal="center"/>
    </xf>
    <xf numFmtId="0" fontId="7" fillId="6" borderId="21" xfId="0" applyFont="1" applyFill="1" applyBorder="1" applyAlignment="1">
      <alignment horizontal="center"/>
    </xf>
    <xf numFmtId="0" fontId="7" fillId="6" borderId="9" xfId="0" applyFont="1" applyFill="1" applyBorder="1" applyAlignment="1">
      <alignment horizontal="center"/>
    </xf>
    <xf numFmtId="0" fontId="7" fillId="6" borderId="22" xfId="0" applyFont="1" applyFill="1" applyBorder="1" applyAlignment="1">
      <alignment horizontal="center"/>
    </xf>
    <xf numFmtId="0" fontId="7" fillId="6" borderId="14" xfId="0" applyFont="1" applyFill="1" applyBorder="1" applyAlignment="1">
      <alignment horizontal="center"/>
    </xf>
    <xf numFmtId="0" fontId="7" fillId="5" borderId="30"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3" fillId="0" borderId="0" xfId="2" applyFill="1" applyAlignment="1" applyProtection="1">
      <alignment horizontal="left" indent="2"/>
    </xf>
    <xf numFmtId="0" fontId="16" fillId="0" borderId="0" xfId="3" applyFont="1" applyFill="1" applyAlignment="1" applyProtection="1">
      <alignment horizontal="center" vertical="center" wrapText="1"/>
    </xf>
    <xf numFmtId="0" fontId="17" fillId="0" borderId="0" xfId="3" applyFont="1" applyFill="1" applyAlignment="1" applyProtection="1">
      <alignment horizontal="center" vertical="center" wrapText="1"/>
    </xf>
    <xf numFmtId="0" fontId="18" fillId="0" borderId="0" xfId="0" applyFont="1" applyFill="1" applyAlignment="1" applyProtection="1">
      <alignment horizontal="center" vertical="center" wrapText="1"/>
    </xf>
    <xf numFmtId="0" fontId="15" fillId="0" borderId="0" xfId="0" applyFont="1" applyFill="1" applyAlignment="1" applyProtection="1">
      <alignment horizontal="center" vertical="center" wrapText="1"/>
    </xf>
    <xf numFmtId="0" fontId="7" fillId="3" borderId="13"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10" fillId="2" borderId="18" xfId="0" applyNumberFormat="1" applyFont="1" applyFill="1" applyBorder="1" applyAlignment="1" applyProtection="1">
      <alignment horizontal="center"/>
    </xf>
    <xf numFmtId="0" fontId="10" fillId="2" borderId="19" xfId="0" applyNumberFormat="1" applyFont="1" applyFill="1" applyBorder="1" applyAlignment="1" applyProtection="1">
      <alignment horizontal="center"/>
    </xf>
    <xf numFmtId="0" fontId="7" fillId="3" borderId="4"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7" borderId="15" xfId="0" applyFont="1" applyFill="1" applyBorder="1" applyAlignment="1" applyProtection="1">
      <alignment horizontal="left" vertical="center" wrapText="1"/>
    </xf>
    <xf numFmtId="0" fontId="7" fillId="7" borderId="16" xfId="0" applyFont="1" applyFill="1" applyBorder="1" applyAlignment="1" applyProtection="1">
      <alignment horizontal="left" vertical="center" wrapText="1"/>
    </xf>
    <xf numFmtId="0" fontId="7" fillId="7" borderId="17" xfId="0" applyFont="1" applyFill="1" applyBorder="1" applyAlignment="1" applyProtection="1">
      <alignment horizontal="left" vertical="center" wrapText="1"/>
    </xf>
    <xf numFmtId="0" fontId="7" fillId="6" borderId="1" xfId="0" applyFont="1" applyFill="1" applyBorder="1" applyAlignment="1">
      <alignment horizontal="left"/>
    </xf>
    <xf numFmtId="0" fontId="7" fillId="6" borderId="2" xfId="0" applyFont="1" applyFill="1" applyBorder="1" applyAlignment="1">
      <alignment horizontal="left"/>
    </xf>
    <xf numFmtId="0" fontId="10" fillId="6" borderId="13" xfId="0" applyFont="1" applyFill="1" applyBorder="1" applyAlignment="1">
      <alignment horizontal="left"/>
    </xf>
    <xf numFmtId="0" fontId="10" fillId="6" borderId="12" xfId="0" applyFont="1" applyFill="1" applyBorder="1" applyAlignment="1">
      <alignment horizontal="left"/>
    </xf>
    <xf numFmtId="0" fontId="10" fillId="5" borderId="13" xfId="0" applyFont="1" applyFill="1" applyBorder="1" applyAlignment="1">
      <alignment horizontal="left"/>
    </xf>
    <xf numFmtId="0" fontId="10" fillId="5" borderId="12" xfId="0" applyFont="1" applyFill="1" applyBorder="1" applyAlignment="1">
      <alignment horizontal="left"/>
    </xf>
    <xf numFmtId="0" fontId="7" fillId="5" borderId="8" xfId="0" applyFont="1" applyFill="1" applyBorder="1" applyAlignment="1">
      <alignment horizontal="left"/>
    </xf>
    <xf numFmtId="0" fontId="7" fillId="5" borderId="7" xfId="0" applyFont="1" applyFill="1" applyBorder="1" applyAlignment="1">
      <alignment horizontal="left"/>
    </xf>
    <xf numFmtId="0" fontId="7" fillId="5" borderId="1" xfId="0" applyFont="1" applyFill="1" applyBorder="1" applyAlignment="1">
      <alignment horizontal="left"/>
    </xf>
    <xf numFmtId="0" fontId="7" fillId="5" borderId="2" xfId="0" applyFont="1" applyFill="1" applyBorder="1" applyAlignment="1">
      <alignment horizontal="left"/>
    </xf>
    <xf numFmtId="0" fontId="7" fillId="4" borderId="1" xfId="0" applyFont="1" applyFill="1" applyBorder="1" applyAlignment="1">
      <alignment horizontal="left"/>
    </xf>
    <xf numFmtId="0" fontId="7" fillId="4" borderId="2" xfId="0" applyFont="1" applyFill="1" applyBorder="1" applyAlignment="1">
      <alignment horizontal="left"/>
    </xf>
    <xf numFmtId="0" fontId="10" fillId="4" borderId="13" xfId="0" applyFont="1" applyFill="1" applyBorder="1" applyAlignment="1">
      <alignment horizontal="left"/>
    </xf>
    <xf numFmtId="0" fontId="10" fillId="4" borderId="12" xfId="0" applyFont="1" applyFill="1" applyBorder="1" applyAlignment="1">
      <alignment horizontal="left"/>
    </xf>
  </cellXfs>
  <cellStyles count="4">
    <cellStyle name="Comma" xfId="1" builtinId="3"/>
    <cellStyle name="Hyperlink" xfId="2" builtinId="8"/>
    <cellStyle name="Normal" xfId="0" builtinId="0"/>
    <cellStyle name="Normal 2 2" xfId="3"/>
  </cellStyles>
  <dxfs count="3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00FF"/>
      <color rgb="FFCCFFCC"/>
      <color rgb="FF99FF99"/>
      <color rgb="FF00FF99"/>
      <color rgb="FFFFCCFF"/>
      <color rgb="FF99CCFF"/>
      <color rgb="FFFFFF66"/>
      <color rgb="FFFFFF99"/>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531706</xdr:colOff>
      <xdr:row>30</xdr:row>
      <xdr:rowOff>166916</xdr:rowOff>
    </xdr:from>
    <xdr:to>
      <xdr:col>8</xdr:col>
      <xdr:colOff>62272</xdr:colOff>
      <xdr:row>33</xdr:row>
      <xdr:rowOff>195069</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1706" y="6072416"/>
          <a:ext cx="4407366" cy="656803"/>
        </a:xfrm>
        <a:prstGeom prst="rect">
          <a:avLst/>
        </a:prstGeom>
        <a:noFill/>
        <a:ln w="9525">
          <a:noFill/>
          <a:miter lim="800000"/>
          <a:headEnd/>
          <a:tailEnd/>
        </a:ln>
      </xdr:spPr>
    </xdr:pic>
    <xdr:clientData/>
  </xdr:twoCellAnchor>
  <xdr:twoCellAnchor editAs="oneCell">
    <xdr:from>
      <xdr:col>1</xdr:col>
      <xdr:colOff>285750</xdr:colOff>
      <xdr:row>1</xdr:row>
      <xdr:rowOff>38100</xdr:rowOff>
    </xdr:from>
    <xdr:to>
      <xdr:col>7</xdr:col>
      <xdr:colOff>338030</xdr:colOff>
      <xdr:row>11</xdr:row>
      <xdr:rowOff>80458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5350" y="228600"/>
          <a:ext cx="3709880" cy="1966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5467350</xdr:colOff>
      <xdr:row>0</xdr:row>
      <xdr:rowOff>814766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467350" cy="814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304800</xdr:colOff>
      <xdr:row>0</xdr:row>
      <xdr:rowOff>814766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467350" cy="814766"/>
        </a:xfrm>
        <a:prstGeom prst="rect">
          <a:avLst/>
        </a:prstGeom>
      </xdr:spPr>
    </xdr:pic>
    <xdr:clientData/>
  </xdr:twoCellAnchor>
</xdr:wsDr>
</file>

<file path=xl/theme/theme1.xml><?xml version="1.0" encoding="utf-8"?>
<a:theme xmlns:a="http://schemas.openxmlformats.org/drawingml/2006/main" name="Office Theme">
  <a:themeElements>
    <a:clrScheme name="Superior Health">
      <a:dk1>
        <a:sysClr val="windowText" lastClr="000000"/>
      </a:dk1>
      <a:lt1>
        <a:sysClr val="window" lastClr="FFFFFF"/>
      </a:lt1>
      <a:dk2>
        <a:srgbClr val="1F497D"/>
      </a:dk2>
      <a:lt2>
        <a:srgbClr val="EEECE1"/>
      </a:lt2>
      <a:accent1>
        <a:srgbClr val="00539B"/>
      </a:accent1>
      <a:accent2>
        <a:srgbClr val="6A8012"/>
      </a:accent2>
      <a:accent3>
        <a:srgbClr val="13B5EA"/>
      </a:accent3>
      <a:accent4>
        <a:srgbClr val="0076C0"/>
      </a:accent4>
      <a:accent5>
        <a:srgbClr val="F8971D"/>
      </a:accent5>
      <a:accent6>
        <a:srgbClr val="F1CB0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qtso.cms.gov/news-and-updates/notice-five-star-preview-reports" TargetMode="External"/><Relationship Id="rId7" Type="http://schemas.openxmlformats.org/officeDocument/2006/relationships/printerSettings" Target="../printerSettings/printerSettings2.bin"/><Relationship Id="rId2" Type="http://schemas.openxmlformats.org/officeDocument/2006/relationships/hyperlink" Target="http://www.cms.gov/Medicare/Provider-Enrollment-and-Certification/CertificationandComplianc/downloads/usersguide.pdf" TargetMode="External"/><Relationship Id="rId1" Type="http://schemas.openxmlformats.org/officeDocument/2006/relationships/hyperlink" Target="https://data.medicare.gov/Nursing-Home-Compare/MDS-Quality-Measures/djen-97ju" TargetMode="External"/><Relationship Id="rId6" Type="http://schemas.openxmlformats.org/officeDocument/2006/relationships/hyperlink" Target="http://superiorhealthqa.org/nursinghome" TargetMode="External"/><Relationship Id="rId5" Type="http://schemas.openxmlformats.org/officeDocument/2006/relationships/hyperlink" Target="https://data.medicare.gov/Nursing-Home-Compare/Skilled-Nursing-Facility-Quality-Reporting-Program/fykj-qjee" TargetMode="External"/><Relationship Id="rId4" Type="http://schemas.openxmlformats.org/officeDocument/2006/relationships/hyperlink" Target="https://data.medicare.gov/Nursing-Home-Compare/Medicare-Claims-Quality-Measures/ijh5-nb2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7"/>
  <sheetViews>
    <sheetView showGridLines="0" tabSelected="1" topLeftCell="A5" zoomScaleNormal="100" zoomScaleSheetLayoutView="85" workbookViewId="0">
      <selection activeCell="A38" sqref="A38:XFD45"/>
    </sheetView>
  </sheetViews>
  <sheetFormatPr defaultColWidth="0" defaultRowHeight="16.5" customHeight="1" zeroHeight="1" x14ac:dyDescent="0.3"/>
  <cols>
    <col min="1" max="9" width="9.140625" style="2" customWidth="1"/>
    <col min="10" max="13" width="0" style="2" hidden="1" customWidth="1"/>
    <col min="14" max="16384" width="9.140625" style="2" hidden="1"/>
  </cols>
  <sheetData>
    <row r="1" spans="1:13" ht="15" customHeight="1" x14ac:dyDescent="0.3">
      <c r="A1" s="1"/>
      <c r="B1" s="1"/>
      <c r="C1" s="1"/>
      <c r="D1" s="1"/>
      <c r="E1" s="1"/>
      <c r="F1" s="1"/>
      <c r="G1" s="1"/>
      <c r="H1" s="1"/>
      <c r="I1" s="1"/>
      <c r="J1" s="1"/>
      <c r="K1" s="1"/>
      <c r="L1" s="1"/>
      <c r="M1" s="1"/>
    </row>
    <row r="2" spans="1:13" ht="15" customHeight="1" x14ac:dyDescent="0.3">
      <c r="A2" s="1"/>
      <c r="B2" s="1"/>
      <c r="C2" s="1"/>
      <c r="D2" s="1"/>
      <c r="E2" s="1"/>
      <c r="F2" s="1"/>
      <c r="G2" s="1"/>
      <c r="H2" s="1"/>
      <c r="I2" s="1"/>
      <c r="J2" s="1"/>
      <c r="K2" s="1"/>
      <c r="L2" s="1"/>
      <c r="M2" s="1"/>
    </row>
    <row r="3" spans="1:13" ht="15" customHeight="1" x14ac:dyDescent="0.3">
      <c r="J3" s="1"/>
      <c r="K3" s="1"/>
      <c r="L3" s="1"/>
      <c r="M3" s="1"/>
    </row>
    <row r="4" spans="1:13" ht="15" customHeight="1" x14ac:dyDescent="0.3">
      <c r="J4" s="1"/>
      <c r="K4" s="1"/>
      <c r="L4" s="1"/>
      <c r="M4" s="1"/>
    </row>
    <row r="5" spans="1:13" ht="15" customHeight="1" x14ac:dyDescent="0.3">
      <c r="J5" s="1"/>
      <c r="K5" s="1"/>
      <c r="L5" s="1"/>
      <c r="M5" s="1"/>
    </row>
    <row r="6" spans="1:13" ht="15" customHeight="1" x14ac:dyDescent="0.3"/>
    <row r="7" spans="1:13" ht="15" customHeight="1" x14ac:dyDescent="0.3"/>
    <row r="8" spans="1:13" ht="15" customHeight="1" x14ac:dyDescent="0.3"/>
    <row r="9" spans="1:13" ht="15" customHeight="1" x14ac:dyDescent="0.3"/>
    <row r="10" spans="1:13" ht="15" customHeight="1" x14ac:dyDescent="0.3"/>
    <row r="11" spans="1:13" x14ac:dyDescent="0.3"/>
    <row r="12" spans="1:13" x14ac:dyDescent="0.3"/>
    <row r="13" spans="1:13" ht="15" customHeight="1" x14ac:dyDescent="0.3"/>
    <row r="14" spans="1:13" ht="15" customHeight="1" x14ac:dyDescent="0.3">
      <c r="A14" s="104" t="s">
        <v>0</v>
      </c>
      <c r="B14" s="104"/>
      <c r="C14" s="104"/>
      <c r="D14" s="104"/>
      <c r="E14" s="104"/>
      <c r="F14" s="104"/>
      <c r="G14" s="104"/>
      <c r="H14" s="104"/>
      <c r="I14" s="104"/>
    </row>
    <row r="15" spans="1:13" ht="15" customHeight="1" x14ac:dyDescent="0.3">
      <c r="A15" s="104"/>
      <c r="B15" s="104"/>
      <c r="C15" s="104"/>
      <c r="D15" s="104"/>
      <c r="E15" s="104"/>
      <c r="F15" s="104"/>
      <c r="G15" s="104"/>
      <c r="H15" s="104"/>
      <c r="I15" s="104"/>
    </row>
    <row r="16" spans="1:13" ht="15" customHeight="1" x14ac:dyDescent="0.3">
      <c r="A16" s="104"/>
      <c r="B16" s="104"/>
      <c r="C16" s="104"/>
      <c r="D16" s="104"/>
      <c r="E16" s="104"/>
      <c r="F16" s="104"/>
      <c r="G16" s="104"/>
      <c r="H16" s="104"/>
      <c r="I16" s="104"/>
    </row>
    <row r="17" spans="1:13" ht="15" customHeight="1" x14ac:dyDescent="0.3">
      <c r="A17" s="104"/>
      <c r="B17" s="104"/>
      <c r="C17" s="104"/>
      <c r="D17" s="104"/>
      <c r="E17" s="104"/>
      <c r="F17" s="104"/>
      <c r="G17" s="104"/>
      <c r="H17" s="104"/>
      <c r="I17" s="104"/>
    </row>
    <row r="18" spans="1:13" ht="15" customHeight="1" x14ac:dyDescent="0.3">
      <c r="A18" s="104"/>
      <c r="B18" s="104"/>
      <c r="C18" s="104"/>
      <c r="D18" s="104"/>
      <c r="E18" s="104"/>
      <c r="F18" s="104"/>
      <c r="G18" s="104"/>
      <c r="H18" s="104"/>
      <c r="I18" s="104"/>
    </row>
    <row r="19" spans="1:13" ht="15" customHeight="1" x14ac:dyDescent="0.3">
      <c r="A19" s="104"/>
      <c r="B19" s="104"/>
      <c r="C19" s="104"/>
      <c r="D19" s="104"/>
      <c r="E19" s="104"/>
      <c r="F19" s="104"/>
      <c r="G19" s="104"/>
      <c r="H19" s="104"/>
      <c r="I19" s="104"/>
    </row>
    <row r="20" spans="1:13" ht="15" customHeight="1" x14ac:dyDescent="0.3">
      <c r="A20" s="104"/>
      <c r="B20" s="104"/>
      <c r="C20" s="104"/>
      <c r="D20" s="104"/>
      <c r="E20" s="104"/>
      <c r="F20" s="104"/>
      <c r="G20" s="104"/>
      <c r="H20" s="104"/>
      <c r="I20" s="104"/>
    </row>
    <row r="21" spans="1:13" ht="15" customHeight="1" x14ac:dyDescent="0.3">
      <c r="A21" s="104"/>
      <c r="B21" s="104"/>
      <c r="C21" s="104"/>
      <c r="D21" s="104"/>
      <c r="E21" s="104"/>
      <c r="F21" s="104"/>
      <c r="G21" s="104"/>
      <c r="H21" s="104"/>
      <c r="I21" s="104"/>
    </row>
    <row r="22" spans="1:13" x14ac:dyDescent="0.3"/>
    <row r="23" spans="1:13" x14ac:dyDescent="0.3"/>
    <row r="24" spans="1:13" ht="15" customHeight="1" x14ac:dyDescent="0.3">
      <c r="J24" s="3"/>
      <c r="K24" s="3"/>
      <c r="L24" s="3"/>
      <c r="M24" s="3"/>
    </row>
    <row r="25" spans="1:13" x14ac:dyDescent="0.3">
      <c r="A25" s="103" t="s">
        <v>1</v>
      </c>
      <c r="B25" s="103"/>
      <c r="C25" s="103"/>
      <c r="D25" s="103"/>
      <c r="E25" s="103"/>
      <c r="F25" s="103"/>
      <c r="G25" s="103"/>
      <c r="H25" s="103"/>
      <c r="I25" s="103"/>
      <c r="J25" s="3"/>
      <c r="K25" s="3"/>
      <c r="L25" s="3"/>
      <c r="M25" s="3"/>
    </row>
    <row r="26" spans="1:13" x14ac:dyDescent="0.3">
      <c r="A26" s="103"/>
      <c r="B26" s="103"/>
      <c r="C26" s="103"/>
      <c r="D26" s="103"/>
      <c r="E26" s="103"/>
      <c r="F26" s="103"/>
      <c r="G26" s="103"/>
      <c r="H26" s="103"/>
      <c r="I26" s="103"/>
      <c r="J26" s="3"/>
      <c r="K26" s="3"/>
      <c r="L26" s="3"/>
      <c r="M26" s="3"/>
    </row>
    <row r="27" spans="1:13" x14ac:dyDescent="0.3">
      <c r="A27" s="103" t="s">
        <v>2</v>
      </c>
      <c r="B27" s="103"/>
      <c r="C27" s="103"/>
      <c r="D27" s="103"/>
      <c r="E27" s="103"/>
      <c r="F27" s="103"/>
      <c r="G27" s="103"/>
      <c r="H27" s="103"/>
      <c r="I27" s="103"/>
      <c r="J27" s="3"/>
      <c r="K27" s="3"/>
      <c r="L27" s="3"/>
      <c r="M27" s="3"/>
    </row>
    <row r="28" spans="1:13" x14ac:dyDescent="0.3">
      <c r="A28" s="103"/>
      <c r="B28" s="103"/>
      <c r="C28" s="103"/>
      <c r="D28" s="103"/>
      <c r="E28" s="103"/>
      <c r="F28" s="103"/>
      <c r="G28" s="103"/>
      <c r="H28" s="103"/>
      <c r="I28" s="103"/>
      <c r="J28" s="3"/>
      <c r="K28" s="3"/>
      <c r="L28" s="3"/>
      <c r="M28" s="3"/>
    </row>
    <row r="29" spans="1:13" x14ac:dyDescent="0.3">
      <c r="J29" s="3"/>
      <c r="K29" s="3"/>
      <c r="L29" s="3"/>
      <c r="M29" s="3"/>
    </row>
    <row r="30" spans="1:13" x14ac:dyDescent="0.3">
      <c r="J30" s="3"/>
      <c r="K30" s="3"/>
      <c r="L30" s="3"/>
      <c r="M30" s="3"/>
    </row>
    <row r="31" spans="1:13" x14ac:dyDescent="0.3">
      <c r="J31" s="3"/>
      <c r="K31" s="3"/>
      <c r="L31" s="3"/>
      <c r="M31" s="3"/>
    </row>
    <row r="32" spans="1:13" x14ac:dyDescent="0.3"/>
    <row r="33" spans="1:1" x14ac:dyDescent="0.3"/>
    <row r="34" spans="1:1" x14ac:dyDescent="0.3"/>
    <row r="35" spans="1:1" x14ac:dyDescent="0.3"/>
    <row r="36" spans="1:1" x14ac:dyDescent="0.3"/>
    <row r="37" spans="1:1" x14ac:dyDescent="0.3"/>
    <row r="38" spans="1:1" s="106" customFormat="1" ht="16.5" customHeight="1" x14ac:dyDescent="0.25">
      <c r="A38" s="105" t="s">
        <v>92</v>
      </c>
    </row>
    <row r="39" spans="1:1" s="106" customFormat="1" ht="16.5" customHeight="1" x14ac:dyDescent="0.25"/>
    <row r="40" spans="1:1" s="106" customFormat="1" ht="16.5" customHeight="1" x14ac:dyDescent="0.25"/>
    <row r="41" spans="1:1" s="106" customFormat="1" ht="16.5" customHeight="1" x14ac:dyDescent="0.25"/>
    <row r="42" spans="1:1" s="106" customFormat="1" ht="16.5" customHeight="1" x14ac:dyDescent="0.25"/>
    <row r="43" spans="1:1" s="106" customFormat="1" ht="16.5" customHeight="1" x14ac:dyDescent="0.25"/>
    <row r="44" spans="1:1" s="106" customFormat="1" ht="16.5" customHeight="1" x14ac:dyDescent="0.25"/>
    <row r="45" spans="1:1" s="106" customFormat="1" ht="16.5" customHeight="1" x14ac:dyDescent="0.25"/>
    <row r="46" spans="1:1" x14ac:dyDescent="0.3"/>
    <row r="47" spans="1:1" x14ac:dyDescent="0.3"/>
  </sheetData>
  <mergeCells count="4">
    <mergeCell ref="A25:I26"/>
    <mergeCell ref="A14:I21"/>
    <mergeCell ref="A27:I28"/>
    <mergeCell ref="A38:XFD45"/>
  </mergeCells>
  <printOptions horizontalCentered="1"/>
  <pageMargins left="0.7" right="0.7" top="0.75" bottom="0.75" header="0.3" footer="0.3"/>
  <pageSetup scale="90" orientation="portrait" r:id="rId1"/>
  <headerFooter>
    <oddHeader>&amp;C&amp;"-,Bold"&amp;A</oddHeader>
    <oddFooter>&amp;LPage &amp;P&amp;  of &amp;N&amp;R&amp;T&amp; ,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05"/>
  <sheetViews>
    <sheetView showGridLines="0" zoomScaleNormal="100" workbookViewId="0">
      <pane ySplit="2" topLeftCell="A19" activePane="bottomLeft" state="frozen"/>
      <selection pane="bottomLeft" activeCell="A23" sqref="A23:XFD23"/>
    </sheetView>
  </sheetViews>
  <sheetFormatPr defaultColWidth="0" defaultRowHeight="15" zeroHeight="1" x14ac:dyDescent="0.25"/>
  <cols>
    <col min="1" max="1" width="178.28515625" style="8" customWidth="1"/>
    <col min="2" max="2" width="2.42578125" style="8" hidden="1" customWidth="1"/>
    <col min="3" max="16384" width="4.42578125" style="8" hidden="1"/>
  </cols>
  <sheetData>
    <row r="1" spans="1:1" ht="80.25" customHeight="1" x14ac:dyDescent="0.25"/>
    <row r="2" spans="1:1" x14ac:dyDescent="0.25">
      <c r="A2" s="55" t="s">
        <v>3</v>
      </c>
    </row>
    <row r="3" spans="1:1" ht="7.5" customHeight="1" x14ac:dyDescent="0.25">
      <c r="A3" s="56"/>
    </row>
    <row r="4" spans="1:1" x14ac:dyDescent="0.25">
      <c r="A4" s="55" t="s">
        <v>4</v>
      </c>
    </row>
    <row r="5" spans="1:1" x14ac:dyDescent="0.25">
      <c r="A5" s="57" t="s">
        <v>5</v>
      </c>
    </row>
    <row r="6" spans="1:1" ht="57.75" x14ac:dyDescent="0.25">
      <c r="A6" s="58" t="s">
        <v>58</v>
      </c>
    </row>
    <row r="7" spans="1:1" ht="7.5" customHeight="1" x14ac:dyDescent="0.25">
      <c r="A7" s="56"/>
    </row>
    <row r="8" spans="1:1" x14ac:dyDescent="0.25">
      <c r="A8" s="55" t="s">
        <v>6</v>
      </c>
    </row>
    <row r="9" spans="1:1" x14ac:dyDescent="0.25">
      <c r="A9" s="57" t="s">
        <v>76</v>
      </c>
    </row>
    <row r="10" spans="1:1" x14ac:dyDescent="0.25">
      <c r="A10" s="57" t="s">
        <v>59</v>
      </c>
    </row>
    <row r="11" spans="1:1" x14ac:dyDescent="0.25">
      <c r="A11" s="59" t="s">
        <v>7</v>
      </c>
    </row>
    <row r="12" spans="1:1" x14ac:dyDescent="0.25">
      <c r="A12" s="57" t="s">
        <v>8</v>
      </c>
    </row>
    <row r="13" spans="1:1" x14ac:dyDescent="0.25">
      <c r="A13" s="59" t="s">
        <v>9</v>
      </c>
    </row>
    <row r="14" spans="1:1" x14ac:dyDescent="0.25">
      <c r="A14" s="57" t="s">
        <v>60</v>
      </c>
    </row>
    <row r="15" spans="1:1" x14ac:dyDescent="0.25">
      <c r="A15" s="59" t="s">
        <v>61</v>
      </c>
    </row>
    <row r="16" spans="1:1" x14ac:dyDescent="0.25">
      <c r="A16" s="59" t="s">
        <v>10</v>
      </c>
    </row>
    <row r="17" spans="1:1" ht="7.5" customHeight="1" x14ac:dyDescent="0.25">
      <c r="A17" s="56"/>
    </row>
    <row r="18" spans="1:1" x14ac:dyDescent="0.25">
      <c r="A18" s="55" t="s">
        <v>11</v>
      </c>
    </row>
    <row r="19" spans="1:1" x14ac:dyDescent="0.25">
      <c r="A19" s="57" t="s">
        <v>77</v>
      </c>
    </row>
    <row r="20" spans="1:1" x14ac:dyDescent="0.25">
      <c r="A20" s="60" t="s">
        <v>12</v>
      </c>
    </row>
    <row r="21" spans="1:1" s="10" customFormat="1" x14ac:dyDescent="0.25">
      <c r="A21" s="61" t="s">
        <v>13</v>
      </c>
    </row>
    <row r="22" spans="1:1" s="10" customFormat="1" x14ac:dyDescent="0.25">
      <c r="A22" s="62" t="s">
        <v>14</v>
      </c>
    </row>
    <row r="23" spans="1:1" s="10" customFormat="1" x14ac:dyDescent="0.25">
      <c r="A23" s="102" t="s">
        <v>91</v>
      </c>
    </row>
    <row r="24" spans="1:1" s="10" customFormat="1" x14ac:dyDescent="0.25">
      <c r="A24" s="57" t="s">
        <v>62</v>
      </c>
    </row>
    <row r="25" spans="1:1" s="10" customFormat="1" ht="72" x14ac:dyDescent="0.25">
      <c r="A25" s="58" t="s">
        <v>63</v>
      </c>
    </row>
    <row r="26" spans="1:1" ht="57.75" x14ac:dyDescent="0.25">
      <c r="A26" s="58" t="s">
        <v>64</v>
      </c>
    </row>
    <row r="27" spans="1:1" x14ac:dyDescent="0.25">
      <c r="A27" s="57" t="s">
        <v>65</v>
      </c>
    </row>
    <row r="28" spans="1:1" x14ac:dyDescent="0.25">
      <c r="A28" s="60" t="s">
        <v>15</v>
      </c>
    </row>
    <row r="29" spans="1:1" x14ac:dyDescent="0.25">
      <c r="A29" s="57" t="s">
        <v>66</v>
      </c>
    </row>
    <row r="30" spans="1:1" x14ac:dyDescent="0.25">
      <c r="A30" s="60" t="s">
        <v>16</v>
      </c>
    </row>
    <row r="31" spans="1:1" x14ac:dyDescent="0.25">
      <c r="A31" s="57" t="s">
        <v>67</v>
      </c>
    </row>
    <row r="32" spans="1:1" x14ac:dyDescent="0.25">
      <c r="A32" s="60" t="s">
        <v>17</v>
      </c>
    </row>
    <row r="33" spans="1:1" ht="7.5" customHeight="1" x14ac:dyDescent="0.25">
      <c r="A33" s="56"/>
    </row>
    <row r="34" spans="1:1" x14ac:dyDescent="0.25">
      <c r="A34" s="55" t="s">
        <v>78</v>
      </c>
    </row>
    <row r="35" spans="1:1" x14ac:dyDescent="0.25">
      <c r="A35" s="57" t="s">
        <v>79</v>
      </c>
    </row>
    <row r="36" spans="1:1" x14ac:dyDescent="0.25">
      <c r="A36" s="57" t="s">
        <v>80</v>
      </c>
    </row>
    <row r="37" spans="1:1" x14ac:dyDescent="0.25">
      <c r="A37" s="59" t="s">
        <v>68</v>
      </c>
    </row>
    <row r="38" spans="1:1" x14ac:dyDescent="0.25">
      <c r="A38" s="57" t="s">
        <v>81</v>
      </c>
    </row>
    <row r="39" spans="1:1" x14ac:dyDescent="0.25">
      <c r="A39" s="57" t="s">
        <v>82</v>
      </c>
    </row>
    <row r="40" spans="1:1" x14ac:dyDescent="0.25">
      <c r="A40" s="57" t="s">
        <v>83</v>
      </c>
    </row>
    <row r="41" spans="1:1" x14ac:dyDescent="0.25">
      <c r="A41" s="57" t="s">
        <v>84</v>
      </c>
    </row>
    <row r="42" spans="1:1" x14ac:dyDescent="0.25">
      <c r="A42" s="57" t="s">
        <v>69</v>
      </c>
    </row>
    <row r="43" spans="1:1" x14ac:dyDescent="0.25">
      <c r="A43" s="57" t="s">
        <v>85</v>
      </c>
    </row>
    <row r="44" spans="1:1" x14ac:dyDescent="0.25">
      <c r="A44" s="59" t="s">
        <v>86</v>
      </c>
    </row>
    <row r="45" spans="1:1" ht="43.5" x14ac:dyDescent="0.25">
      <c r="A45" s="58" t="s">
        <v>87</v>
      </c>
    </row>
    <row r="46" spans="1:1" x14ac:dyDescent="0.25">
      <c r="A46" s="59" t="s">
        <v>70</v>
      </c>
    </row>
    <row r="47" spans="1:1" x14ac:dyDescent="0.25">
      <c r="A47" s="57" t="s">
        <v>71</v>
      </c>
    </row>
    <row r="48" spans="1:1" x14ac:dyDescent="0.25">
      <c r="A48" s="59" t="s">
        <v>88</v>
      </c>
    </row>
    <row r="49" spans="1:1" x14ac:dyDescent="0.25">
      <c r="A49" s="59" t="s">
        <v>89</v>
      </c>
    </row>
    <row r="50" spans="1:1" x14ac:dyDescent="0.25">
      <c r="A50" s="59" t="s">
        <v>90</v>
      </c>
    </row>
    <row r="51" spans="1:1" ht="7.5" customHeight="1" x14ac:dyDescent="0.25">
      <c r="A51" s="9"/>
    </row>
    <row r="52" spans="1:1" hidden="1" x14ac:dyDescent="0.25"/>
    <row r="53" spans="1:1" hidden="1" x14ac:dyDescent="0.25"/>
    <row r="54" spans="1:1" hidden="1" x14ac:dyDescent="0.25"/>
    <row r="55" spans="1:1" hidden="1" x14ac:dyDescent="0.25"/>
    <row r="56" spans="1:1" hidden="1" x14ac:dyDescent="0.25"/>
    <row r="57" spans="1:1" hidden="1" x14ac:dyDescent="0.25"/>
    <row r="58" spans="1:1" hidden="1" x14ac:dyDescent="0.25"/>
    <row r="59" spans="1:1" hidden="1" x14ac:dyDescent="0.25"/>
    <row r="60" spans="1:1" hidden="1" x14ac:dyDescent="0.25"/>
    <row r="61" spans="1:1" hidden="1" x14ac:dyDescent="0.25"/>
    <row r="62" spans="1:1" hidden="1" x14ac:dyDescent="0.25"/>
    <row r="63" spans="1:1" hidden="1" x14ac:dyDescent="0.25"/>
    <row r="64" spans="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sheetData>
  <hyperlinks>
    <hyperlink ref="A28" r:id="rId1"/>
    <hyperlink ref="A20" r:id="rId2"/>
    <hyperlink ref="A22" r:id="rId3"/>
    <hyperlink ref="A30" r:id="rId4"/>
    <hyperlink ref="A32" r:id="rId5"/>
    <hyperlink ref="A23" r:id="rId6"/>
  </hyperlinks>
  <printOptions horizontalCentered="1"/>
  <pageMargins left="0.5" right="0.5" top="0.5" bottom="0.5" header="0.3" footer="0.3"/>
  <pageSetup scale="69" orientation="landscape" r:id="rId7"/>
  <headerFooter>
    <oddHeader>&amp;C&amp;"-,Bold"&amp;A</oddHeader>
    <oddFooter>&amp;LPage &amp;P&amp;  of &amp;N&amp;R&amp;T&amp; , &amp;D</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34"/>
  <sheetViews>
    <sheetView showGridLines="0" zoomScale="73" zoomScaleNormal="73" workbookViewId="0">
      <pane ySplit="3" topLeftCell="A4" activePane="bottomLeft" state="frozen"/>
      <selection pane="bottomLeft" activeCell="M13" sqref="M13"/>
    </sheetView>
  </sheetViews>
  <sheetFormatPr defaultColWidth="0" defaultRowHeight="15" zeroHeight="1" x14ac:dyDescent="0.25"/>
  <cols>
    <col min="1" max="1" width="58.28515625" bestFit="1" customWidth="1"/>
    <col min="2" max="2" width="9.5703125" style="4" customWidth="1"/>
    <col min="3" max="4" width="9.5703125" style="6" customWidth="1"/>
    <col min="5" max="5" width="9.5703125" style="5" customWidth="1"/>
    <col min="6" max="6" width="12" style="5" customWidth="1"/>
    <col min="7" max="7" width="2" customWidth="1"/>
    <col min="8" max="14" width="12" customWidth="1"/>
    <col min="15" max="15" width="1.7109375" customWidth="1"/>
    <col min="16" max="16384" width="9.140625" hidden="1"/>
  </cols>
  <sheetData>
    <row r="1" spans="1:14" ht="72.75" customHeight="1" thickBot="1" x14ac:dyDescent="0.3"/>
    <row r="2" spans="1:14" s="7" customFormat="1" ht="90" customHeight="1" thickBot="1" x14ac:dyDescent="0.3">
      <c r="A2" s="115" t="s">
        <v>75</v>
      </c>
      <c r="B2" s="116"/>
      <c r="C2" s="116"/>
      <c r="D2" s="116"/>
      <c r="E2" s="116"/>
      <c r="F2" s="116"/>
      <c r="G2" s="116"/>
      <c r="H2" s="116"/>
      <c r="I2" s="116"/>
      <c r="J2" s="116"/>
      <c r="K2" s="116"/>
      <c r="L2" s="116"/>
      <c r="M2" s="116"/>
      <c r="N2" s="117"/>
    </row>
    <row r="3" spans="1:14" ht="45.75" thickBot="1" x14ac:dyDescent="0.3">
      <c r="A3" s="11" t="s">
        <v>18</v>
      </c>
      <c r="B3" s="12" t="s">
        <v>19</v>
      </c>
      <c r="C3" s="13" t="s">
        <v>20</v>
      </c>
      <c r="D3" s="13" t="s">
        <v>21</v>
      </c>
      <c r="E3" s="14" t="s">
        <v>22</v>
      </c>
      <c r="F3" s="15" t="s">
        <v>23</v>
      </c>
      <c r="G3" s="16"/>
      <c r="H3" s="85" t="s">
        <v>24</v>
      </c>
      <c r="I3" s="67" t="s">
        <v>25</v>
      </c>
      <c r="J3" s="79" t="s">
        <v>26</v>
      </c>
      <c r="K3" s="75" t="s">
        <v>27</v>
      </c>
      <c r="L3" s="91" t="s">
        <v>28</v>
      </c>
      <c r="M3" s="92" t="s">
        <v>29</v>
      </c>
      <c r="N3" s="17" t="s">
        <v>30</v>
      </c>
    </row>
    <row r="4" spans="1:14" x14ac:dyDescent="0.25">
      <c r="A4" s="18" t="s">
        <v>31</v>
      </c>
      <c r="B4" s="74"/>
      <c r="C4" s="19">
        <v>0</v>
      </c>
      <c r="D4" s="19">
        <v>1.34</v>
      </c>
      <c r="E4" s="20">
        <v>100</v>
      </c>
      <c r="F4" s="21" t="str">
        <f>IF(
OR(B4&lt;0,B4&gt;100),"Invalid Entry",
IF(B4="","",
IF(AND(B4&gt;=C4,B4&lt;=D4),E4,
IF(AND(B4&gt;=C5,B4&lt;=D5),E5,
IF(AND(B4&gt;=C6,B4&lt;=D6),E6,
IF(AND(B4&gt;=C7,B4&lt;=D7),E7,
IF(AND(B4&gt;=C8,B4&lt;=D8),E8,"ERROR")))))))</f>
        <v/>
      </c>
      <c r="G4" s="22"/>
      <c r="H4" s="86">
        <v>155</v>
      </c>
      <c r="I4" s="68">
        <v>469</v>
      </c>
      <c r="J4" s="99">
        <v>144</v>
      </c>
      <c r="K4" s="82">
        <v>473</v>
      </c>
      <c r="L4" s="93">
        <v>299</v>
      </c>
      <c r="M4" s="94">
        <v>943</v>
      </c>
      <c r="N4" s="23">
        <v>1</v>
      </c>
    </row>
    <row r="5" spans="1:14" x14ac:dyDescent="0.25">
      <c r="A5" s="24"/>
      <c r="B5" s="25"/>
      <c r="C5" s="26">
        <v>1.35</v>
      </c>
      <c r="D5" s="26">
        <v>2.46</v>
      </c>
      <c r="E5" s="27">
        <v>80</v>
      </c>
      <c r="F5" s="28"/>
      <c r="G5" s="22"/>
      <c r="H5" s="87">
        <v>470</v>
      </c>
      <c r="I5" s="69">
        <v>564</v>
      </c>
      <c r="J5" s="100">
        <v>474</v>
      </c>
      <c r="K5" s="83">
        <v>567</v>
      </c>
      <c r="L5" s="95">
        <v>944</v>
      </c>
      <c r="M5" s="96">
        <v>1132</v>
      </c>
      <c r="N5" s="29">
        <v>2</v>
      </c>
    </row>
    <row r="6" spans="1:14" x14ac:dyDescent="0.25">
      <c r="A6" s="30"/>
      <c r="B6" s="25"/>
      <c r="C6" s="31">
        <v>2.4699999999999998</v>
      </c>
      <c r="D6" s="31">
        <v>3.56</v>
      </c>
      <c r="E6" s="32">
        <v>60</v>
      </c>
      <c r="F6" s="28"/>
      <c r="G6" s="22"/>
      <c r="H6" s="87">
        <v>565</v>
      </c>
      <c r="I6" s="69">
        <v>644</v>
      </c>
      <c r="J6" s="100">
        <v>568</v>
      </c>
      <c r="K6" s="83">
        <v>653</v>
      </c>
      <c r="L6" s="95">
        <v>1133</v>
      </c>
      <c r="M6" s="96">
        <v>1298</v>
      </c>
      <c r="N6" s="29">
        <v>3</v>
      </c>
    </row>
    <row r="7" spans="1:14" x14ac:dyDescent="0.25">
      <c r="A7" s="30"/>
      <c r="B7" s="25"/>
      <c r="C7" s="31">
        <v>3.5700000000000003</v>
      </c>
      <c r="D7" s="31">
        <v>5.1400000000000006</v>
      </c>
      <c r="E7" s="32">
        <v>40</v>
      </c>
      <c r="F7" s="28"/>
      <c r="G7" s="22"/>
      <c r="H7" s="87">
        <v>645</v>
      </c>
      <c r="I7" s="69">
        <v>734</v>
      </c>
      <c r="J7" s="100">
        <v>654</v>
      </c>
      <c r="K7" s="83">
        <v>739</v>
      </c>
      <c r="L7" s="95">
        <v>1299</v>
      </c>
      <c r="M7" s="96">
        <v>1474</v>
      </c>
      <c r="N7" s="29">
        <v>4</v>
      </c>
    </row>
    <row r="8" spans="1:14" ht="15.75" thickBot="1" x14ac:dyDescent="0.3">
      <c r="A8" s="30"/>
      <c r="B8" s="25"/>
      <c r="C8" s="33">
        <v>5.1499999999999995</v>
      </c>
      <c r="D8" s="33">
        <v>100</v>
      </c>
      <c r="E8" s="34">
        <v>20</v>
      </c>
      <c r="F8" s="28"/>
      <c r="G8" s="22"/>
      <c r="H8" s="88">
        <v>735</v>
      </c>
      <c r="I8" s="70">
        <v>1150</v>
      </c>
      <c r="J8" s="101">
        <v>740</v>
      </c>
      <c r="K8" s="84">
        <v>1150</v>
      </c>
      <c r="L8" s="97">
        <v>1475</v>
      </c>
      <c r="M8" s="98">
        <v>2300</v>
      </c>
      <c r="N8" s="35">
        <v>5</v>
      </c>
    </row>
    <row r="9" spans="1:14" ht="15.75" thickBot="1" x14ac:dyDescent="0.3">
      <c r="A9" s="36" t="s">
        <v>32</v>
      </c>
      <c r="B9" s="66"/>
      <c r="C9" s="31">
        <v>0</v>
      </c>
      <c r="D9" s="31">
        <v>3.7699999999999996</v>
      </c>
      <c r="E9" s="32">
        <v>100</v>
      </c>
      <c r="F9" s="37" t="str">
        <f>IF(
OR(B9&lt;0,B9&gt;100),"Invalid Entry",
IF(B9="","",
IF(AND(B9&gt;=C9,B9&lt;=D9),E9,
IF(AND(B9&gt;=C10,B9&lt;=D10),E10,
IF(AND(B9&gt;=C11,B9&lt;=D11),E11,
IF(AND(B9&gt;=C12,B9&lt;=D12),E12,
IF(AND(B9&gt;=C13,B9&lt;=D13),E13,"ERROR")))))))</f>
        <v/>
      </c>
      <c r="G9" s="22"/>
      <c r="H9" s="22"/>
      <c r="I9" s="22"/>
      <c r="J9" s="22"/>
      <c r="K9" s="22"/>
      <c r="L9" s="22"/>
      <c r="M9" s="22"/>
      <c r="N9" s="22"/>
    </row>
    <row r="10" spans="1:14" x14ac:dyDescent="0.25">
      <c r="A10" s="24"/>
      <c r="B10" s="25"/>
      <c r="C10" s="26">
        <v>3.7800000000000002</v>
      </c>
      <c r="D10" s="26">
        <v>5.84</v>
      </c>
      <c r="E10" s="27">
        <v>80</v>
      </c>
      <c r="F10" s="28"/>
      <c r="G10" s="22"/>
      <c r="H10" s="128" t="s">
        <v>33</v>
      </c>
      <c r="I10" s="129"/>
      <c r="J10" s="129"/>
      <c r="K10" s="71" t="str">
        <f>IF(COUNTIF(F4:F64,"Invalid Entry")&gt;0,"Invalid Entry",
  IF(SUM(K21:K22)&lt;9,"Too Few",
  SUM(F4:F64)))</f>
        <v>Too Few</v>
      </c>
      <c r="L10" s="22"/>
      <c r="M10" s="22"/>
      <c r="N10" s="22"/>
    </row>
    <row r="11" spans="1:14" ht="15.75" thickBot="1" x14ac:dyDescent="0.3">
      <c r="A11" s="30"/>
      <c r="B11" s="25"/>
      <c r="C11" s="31">
        <v>5.8500000000000005</v>
      </c>
      <c r="D11" s="31">
        <v>7.8299999999999992</v>
      </c>
      <c r="E11" s="32">
        <v>60</v>
      </c>
      <c r="F11" s="28"/>
      <c r="G11" s="22"/>
      <c r="H11" s="130" t="s">
        <v>34</v>
      </c>
      <c r="I11" s="131"/>
      <c r="J11" s="131"/>
      <c r="K11" s="72" t="str">
        <f>IF(I8="Invalid Entry","Invalid Entry",
  IF(OR(K10&lt;$H$4,K10&gt;$I$8),"N/A",
  VLOOKUP(K10,$H$4:$N$8,7)))</f>
        <v>N/A</v>
      </c>
      <c r="L11" s="22"/>
      <c r="M11" s="22"/>
      <c r="N11" s="22"/>
    </row>
    <row r="12" spans="1:14" ht="15.75" thickBot="1" x14ac:dyDescent="0.3">
      <c r="A12" s="30"/>
      <c r="B12" s="25"/>
      <c r="C12" s="31">
        <v>7.84</v>
      </c>
      <c r="D12" s="31">
        <v>10.57</v>
      </c>
      <c r="E12" s="32">
        <v>40</v>
      </c>
      <c r="F12" s="28"/>
      <c r="G12" s="22"/>
      <c r="H12" s="38"/>
      <c r="I12" s="38"/>
      <c r="J12" s="38"/>
      <c r="K12" s="22"/>
      <c r="L12" s="22"/>
      <c r="M12" s="22"/>
      <c r="N12" s="22"/>
    </row>
    <row r="13" spans="1:14" x14ac:dyDescent="0.25">
      <c r="A13" s="30"/>
      <c r="B13" s="25"/>
      <c r="C13" s="33">
        <v>10.58</v>
      </c>
      <c r="D13" s="33">
        <v>100</v>
      </c>
      <c r="E13" s="34">
        <v>20</v>
      </c>
      <c r="F13" s="28"/>
      <c r="G13" s="22"/>
      <c r="H13" s="126" t="s">
        <v>35</v>
      </c>
      <c r="I13" s="127"/>
      <c r="J13" s="127"/>
      <c r="K13" s="76" t="str">
        <f>IF(COUNTIF(F74:F114,"Invalid Entry")&gt;0,"Invalid Entry",
  IF(SUM(K23:K24)&lt;6,"Too Few",
  SUM(F74:F114)))</f>
        <v>Too Few</v>
      </c>
      <c r="L13" s="22"/>
      <c r="M13" s="22"/>
      <c r="N13" s="22"/>
    </row>
    <row r="14" spans="1:14" x14ac:dyDescent="0.25">
      <c r="A14" s="36" t="s">
        <v>36</v>
      </c>
      <c r="B14" s="66"/>
      <c r="C14" s="31">
        <v>0</v>
      </c>
      <c r="D14" s="31">
        <v>0.70000000000000007</v>
      </c>
      <c r="E14" s="32">
        <v>100</v>
      </c>
      <c r="F14" s="37" t="str">
        <f>IF(
OR(B14&lt;0,B14&gt;100),"Invalid Entry",
IF(B14="","",
IF(AND(B14&gt;=C14,B14&lt;=D14),E14,
IF(AND(B14&gt;=C15,B14&lt;=D15),E15,
IF(AND(B14&gt;=C16,B14&lt;=D16),E16,
IF(AND(B14&gt;=C17,B14&lt;=D17),E17,
IF(AND(B14&gt;=C18,B14&lt;=D18),E18,"ERROR")))))))</f>
        <v/>
      </c>
      <c r="G14" s="22"/>
      <c r="H14" s="124" t="s">
        <v>37</v>
      </c>
      <c r="I14" s="125"/>
      <c r="J14" s="125"/>
      <c r="K14" s="77" t="str">
        <f>IF(K13="Invalid Entry","Invalid Entry",
  IF(K13="Too Few","Too Few",
  ROUND(K13*1150/800,0)))</f>
        <v>Too Few</v>
      </c>
      <c r="L14" s="22"/>
      <c r="M14" s="22"/>
      <c r="N14" s="22"/>
    </row>
    <row r="15" spans="1:14" ht="15.75" thickBot="1" x14ac:dyDescent="0.3">
      <c r="A15" s="24"/>
      <c r="B15" s="25"/>
      <c r="C15" s="26">
        <v>0.71000000000000008</v>
      </c>
      <c r="D15" s="26">
        <v>1.6</v>
      </c>
      <c r="E15" s="27">
        <v>80</v>
      </c>
      <c r="F15" s="28"/>
      <c r="G15" s="22"/>
      <c r="H15" s="122" t="s">
        <v>38</v>
      </c>
      <c r="I15" s="123"/>
      <c r="J15" s="123"/>
      <c r="K15" s="78" t="str">
        <f>IF(K13="Invalid Entry","Invalid Entry",
  IF(OR(K14&lt;$J$4,K14&gt;$K$8),"N/A",
  VLOOKUP(K14,$J$4:$N$8,5)))</f>
        <v>N/A</v>
      </c>
      <c r="L15" s="22"/>
      <c r="M15" s="22"/>
      <c r="N15" s="22"/>
    </row>
    <row r="16" spans="1:14" ht="15.75" thickBot="1" x14ac:dyDescent="0.3">
      <c r="A16" s="30"/>
      <c r="B16" s="25"/>
      <c r="C16" s="31">
        <v>1.6099999999999999</v>
      </c>
      <c r="D16" s="31">
        <v>2.7199999999999998</v>
      </c>
      <c r="E16" s="32">
        <v>60</v>
      </c>
      <c r="F16" s="28"/>
      <c r="G16" s="22"/>
      <c r="H16" s="38"/>
      <c r="I16" s="38"/>
      <c r="J16" s="38"/>
      <c r="K16" s="22"/>
      <c r="L16" s="22"/>
      <c r="M16" s="22"/>
      <c r="N16" s="22"/>
    </row>
    <row r="17" spans="1:14" x14ac:dyDescent="0.25">
      <c r="A17" s="30"/>
      <c r="B17" s="25"/>
      <c r="C17" s="31">
        <v>2.73</v>
      </c>
      <c r="D17" s="31">
        <v>4.5199999999999996</v>
      </c>
      <c r="E17" s="32">
        <v>40</v>
      </c>
      <c r="F17" s="28"/>
      <c r="G17" s="22"/>
      <c r="H17" s="118" t="s">
        <v>39</v>
      </c>
      <c r="I17" s="119"/>
      <c r="J17" s="119"/>
      <c r="K17" s="89" t="str">
        <f>IF(OR(K10="Invalid Entry",K14="Invalid Entry"),"Invalid Entry",
  IF(AND(K10="Too Few",K13="Too Few"),"Too Few",
  IF(K10="Too Few",K14,
  IF(K13="Too Few",K10,
  K10+K14))))</f>
        <v>Too Few</v>
      </c>
      <c r="L17" s="22"/>
      <c r="M17" s="22"/>
      <c r="N17" s="22"/>
    </row>
    <row r="18" spans="1:14" ht="15.75" thickBot="1" x14ac:dyDescent="0.3">
      <c r="A18" s="30"/>
      <c r="B18" s="25"/>
      <c r="C18" s="33">
        <v>4.53</v>
      </c>
      <c r="D18" s="33">
        <v>100</v>
      </c>
      <c r="E18" s="34">
        <v>20</v>
      </c>
      <c r="F18" s="28"/>
      <c r="G18" s="22"/>
      <c r="H18" s="120" t="s">
        <v>40</v>
      </c>
      <c r="I18" s="121"/>
      <c r="J18" s="121"/>
      <c r="K18" s="90" t="str">
        <f>IF(K17="Invalid Entry","Invalid Entry",
  IF(OR(K17&lt;L4,K17&gt;M8),"N/A",
  VLOOKUP(K17,L4:N8,3)))</f>
        <v>N/A</v>
      </c>
      <c r="L18" s="22"/>
      <c r="M18" s="22"/>
      <c r="N18" s="22"/>
    </row>
    <row r="19" spans="1:14" ht="15.75" thickBot="1" x14ac:dyDescent="0.3">
      <c r="A19" s="36" t="s">
        <v>41</v>
      </c>
      <c r="B19" s="66"/>
      <c r="C19" s="31">
        <v>0</v>
      </c>
      <c r="D19" s="31">
        <v>0.5</v>
      </c>
      <c r="E19" s="32">
        <v>100</v>
      </c>
      <c r="F19" s="37" t="str">
        <f>IF(
OR(B19&lt;0,B19&gt;100),"Invalid Entry",
IF(B19="","",
IF(AND(B19&gt;=C19,B19&lt;=D19),E19,
IF(AND(B19&gt;=C20,B19&lt;=D20),E20,
IF(AND(B19&gt;=C21,B19&lt;=D21),E21,
IF(AND(B19&gt;=C22,B19&lt;=D22),E22,
IF(AND(B19&gt;=C23,B19&lt;=D23),E23,"ERROR")))))))</f>
        <v/>
      </c>
      <c r="G19" s="22"/>
      <c r="H19" s="22"/>
      <c r="I19" s="22"/>
      <c r="J19" s="22"/>
      <c r="K19" s="22"/>
      <c r="L19" s="22"/>
      <c r="M19" s="22"/>
      <c r="N19" s="22"/>
    </row>
    <row r="20" spans="1:14" ht="15.75" thickBot="1" x14ac:dyDescent="0.3">
      <c r="A20" s="24"/>
      <c r="B20" s="25"/>
      <c r="C20" s="26">
        <v>0.51</v>
      </c>
      <c r="D20" s="26">
        <v>1.26</v>
      </c>
      <c r="E20" s="27">
        <v>80</v>
      </c>
      <c r="F20" s="28"/>
      <c r="G20" s="22"/>
      <c r="H20" s="109" t="s">
        <v>42</v>
      </c>
      <c r="I20" s="110"/>
      <c r="J20" s="110"/>
      <c r="K20" s="39" t="s">
        <v>43</v>
      </c>
      <c r="L20" s="22"/>
      <c r="M20" s="22"/>
      <c r="N20" s="22"/>
    </row>
    <row r="21" spans="1:14" x14ac:dyDescent="0.25">
      <c r="A21" s="30"/>
      <c r="B21" s="25"/>
      <c r="C21" s="31">
        <v>1.27</v>
      </c>
      <c r="D21" s="31">
        <v>2.17</v>
      </c>
      <c r="E21" s="32">
        <v>60</v>
      </c>
      <c r="F21" s="28"/>
      <c r="G21" s="22"/>
      <c r="H21" s="111" t="s">
        <v>44</v>
      </c>
      <c r="I21" s="112"/>
      <c r="J21" s="112"/>
      <c r="K21" s="63">
        <f>COUNTIFS(B4:B44,"&gt;=0",B4:B44,"&lt;=100")</f>
        <v>0</v>
      </c>
      <c r="L21" s="22"/>
      <c r="M21" s="22"/>
      <c r="N21" s="22"/>
    </row>
    <row r="22" spans="1:14" x14ac:dyDescent="0.25">
      <c r="A22" s="30"/>
      <c r="B22" s="25"/>
      <c r="C22" s="31">
        <v>2.1800000000000002</v>
      </c>
      <c r="D22" s="31">
        <v>3.56</v>
      </c>
      <c r="E22" s="32">
        <v>40</v>
      </c>
      <c r="F22" s="28"/>
      <c r="G22" s="22"/>
      <c r="H22" s="113" t="s">
        <v>45</v>
      </c>
      <c r="I22" s="114"/>
      <c r="J22" s="114"/>
      <c r="K22" s="64">
        <f>COUNTIFS(B54:B64,"&gt;=0",B54:B64,"&lt;=100")</f>
        <v>0</v>
      </c>
      <c r="L22" s="22"/>
      <c r="M22" s="22"/>
      <c r="N22" s="22"/>
    </row>
    <row r="23" spans="1:14" x14ac:dyDescent="0.25">
      <c r="A23" s="30"/>
      <c r="B23" s="25"/>
      <c r="C23" s="33">
        <v>3.5700000000000003</v>
      </c>
      <c r="D23" s="33">
        <v>100</v>
      </c>
      <c r="E23" s="34">
        <v>20</v>
      </c>
      <c r="F23" s="28"/>
      <c r="G23" s="22"/>
      <c r="H23" s="113" t="s">
        <v>46</v>
      </c>
      <c r="I23" s="114"/>
      <c r="J23" s="114"/>
      <c r="K23" s="64">
        <f>COUNTIFS(B74:B89,"&gt;=0",B74:B89,"&lt;=100")</f>
        <v>0</v>
      </c>
      <c r="L23" s="22"/>
      <c r="M23" s="22"/>
      <c r="N23" s="22"/>
    </row>
    <row r="24" spans="1:14" x14ac:dyDescent="0.25">
      <c r="A24" s="36" t="s">
        <v>74</v>
      </c>
      <c r="B24" s="66"/>
      <c r="C24" s="31">
        <v>0</v>
      </c>
      <c r="D24" s="31">
        <v>7.19</v>
      </c>
      <c r="E24" s="32">
        <v>150</v>
      </c>
      <c r="F24" s="37" t="str">
        <f>IF(
OR(B24&lt;0,B24&gt;100),"Invalid Entry",
IF(B24="","",
IF(AND(B24&gt;=C24,B24&lt;=D24),E24,
IF(AND(B24&gt;=C25,B24&lt;=D25),E25,
IF(AND(B24&gt;=C26,B24&lt;=D26),E26,
IF(AND(B24&gt;=C27,B24&lt;=D27),E27,
IF(AND(B24&gt;=C28,B24&lt;=D28),E28,
IF(AND(B24&gt;=C29,B24&lt;=D29),E29,
IF(AND(B24&gt;=C30,B24&lt;=D30),E30,
IF(AND(B24&gt;=C31,B24&lt;=D31),E31,
IF(AND(B24&gt;=C32,B24&lt;=D32),E32,
IF(AND(B24&gt;=C33,B24&lt;=D33),E33,"ERROR"))))))))))))</f>
        <v/>
      </c>
      <c r="G24" s="22"/>
      <c r="H24" s="113" t="s">
        <v>47</v>
      </c>
      <c r="I24" s="114"/>
      <c r="J24" s="114"/>
      <c r="K24" s="64">
        <f>COUNTIFS(B94:B114,"&gt;=0",B94:B114,"&lt;=100")</f>
        <v>0</v>
      </c>
      <c r="L24" s="22"/>
      <c r="M24" s="22"/>
      <c r="N24" s="22"/>
    </row>
    <row r="25" spans="1:14" x14ac:dyDescent="0.25">
      <c r="A25" s="24"/>
      <c r="B25" s="25"/>
      <c r="C25" s="26">
        <v>7.1999999999999993</v>
      </c>
      <c r="D25" s="26">
        <v>9.56</v>
      </c>
      <c r="E25" s="27">
        <v>135</v>
      </c>
      <c r="F25" s="28"/>
      <c r="G25" s="22"/>
      <c r="H25" s="113" t="s">
        <v>48</v>
      </c>
      <c r="I25" s="114"/>
      <c r="J25" s="114"/>
      <c r="K25" s="64">
        <f>15-SUM(K21:K24,K26)</f>
        <v>15</v>
      </c>
      <c r="L25" s="22"/>
      <c r="M25" s="22"/>
      <c r="N25" s="22"/>
    </row>
    <row r="26" spans="1:14" ht="15.75" thickBot="1" x14ac:dyDescent="0.3">
      <c r="A26" s="30"/>
      <c r="B26" s="25"/>
      <c r="C26" s="31">
        <v>9.5699999999999985</v>
      </c>
      <c r="D26" s="31">
        <v>11.41</v>
      </c>
      <c r="E26" s="32">
        <v>120</v>
      </c>
      <c r="F26" s="28"/>
      <c r="G26" s="22"/>
      <c r="H26" s="107" t="s">
        <v>49</v>
      </c>
      <c r="I26" s="108"/>
      <c r="J26" s="108"/>
      <c r="K26" s="65">
        <f>COUNTIF(F4:F114,"=Invalid Entry")</f>
        <v>0</v>
      </c>
      <c r="L26" s="22"/>
      <c r="M26" s="22"/>
      <c r="N26" s="22"/>
    </row>
    <row r="27" spans="1:14" x14ac:dyDescent="0.25">
      <c r="A27" s="30"/>
      <c r="B27" s="25"/>
      <c r="C27" s="31">
        <v>11.42</v>
      </c>
      <c r="D27" s="31">
        <v>12.959999999999999</v>
      </c>
      <c r="E27" s="32">
        <v>105</v>
      </c>
      <c r="F27" s="28"/>
      <c r="G27" s="22"/>
      <c r="H27" s="22"/>
      <c r="I27" s="22"/>
      <c r="J27" s="22"/>
      <c r="K27" s="22"/>
      <c r="L27" s="22"/>
      <c r="M27" s="22"/>
      <c r="N27" s="22"/>
    </row>
    <row r="28" spans="1:14" x14ac:dyDescent="0.25">
      <c r="A28" s="30"/>
      <c r="B28" s="25"/>
      <c r="C28" s="31">
        <v>12.97</v>
      </c>
      <c r="D28" s="31">
        <v>14.41</v>
      </c>
      <c r="E28" s="32">
        <v>90</v>
      </c>
      <c r="F28" s="28"/>
      <c r="G28" s="22"/>
      <c r="H28" s="22"/>
      <c r="I28" s="22"/>
      <c r="J28" s="22"/>
      <c r="K28" s="22"/>
      <c r="L28" s="22"/>
      <c r="M28" s="22"/>
      <c r="N28" s="22"/>
    </row>
    <row r="29" spans="1:14" x14ac:dyDescent="0.25">
      <c r="A29" s="30"/>
      <c r="B29" s="25"/>
      <c r="C29" s="31">
        <v>14.42</v>
      </c>
      <c r="D29" s="31">
        <v>15.89</v>
      </c>
      <c r="E29" s="32">
        <v>75</v>
      </c>
      <c r="F29" s="28"/>
      <c r="G29" s="22"/>
      <c r="H29" s="22"/>
      <c r="I29" s="22"/>
      <c r="J29" s="22"/>
      <c r="K29" s="22"/>
      <c r="L29" s="22"/>
      <c r="M29" s="22"/>
      <c r="N29" s="22"/>
    </row>
    <row r="30" spans="1:14" x14ac:dyDescent="0.25">
      <c r="A30" s="30"/>
      <c r="B30" s="25"/>
      <c r="C30" s="31">
        <v>15.9</v>
      </c>
      <c r="D30" s="31">
        <v>17.59</v>
      </c>
      <c r="E30" s="32">
        <v>60</v>
      </c>
      <c r="F30" s="28"/>
      <c r="G30" s="22"/>
      <c r="H30" s="40"/>
      <c r="I30" s="22"/>
      <c r="J30" s="41"/>
      <c r="K30" s="22"/>
      <c r="L30" s="22"/>
      <c r="M30" s="22"/>
      <c r="N30" s="22"/>
    </row>
    <row r="31" spans="1:14" x14ac:dyDescent="0.25">
      <c r="A31" s="30"/>
      <c r="B31" s="25"/>
      <c r="C31" s="31">
        <v>17.599999999999998</v>
      </c>
      <c r="D31" s="31">
        <v>19.78</v>
      </c>
      <c r="E31" s="32">
        <v>45</v>
      </c>
      <c r="F31" s="28"/>
      <c r="G31" s="22"/>
      <c r="H31" s="22"/>
      <c r="I31" s="22"/>
      <c r="J31" s="41"/>
      <c r="K31" s="22"/>
      <c r="L31" s="22"/>
      <c r="M31" s="22"/>
      <c r="N31" s="22"/>
    </row>
    <row r="32" spans="1:14" x14ac:dyDescent="0.25">
      <c r="A32" s="30"/>
      <c r="B32" s="25"/>
      <c r="C32" s="31">
        <v>19.79</v>
      </c>
      <c r="D32" s="31">
        <v>23.23</v>
      </c>
      <c r="E32" s="32">
        <v>30</v>
      </c>
      <c r="F32" s="28"/>
      <c r="G32" s="22"/>
      <c r="H32" s="22"/>
      <c r="I32" s="22"/>
      <c r="J32" s="22"/>
      <c r="K32" s="22"/>
      <c r="L32" s="22"/>
      <c r="M32" s="22"/>
      <c r="N32" s="22"/>
    </row>
    <row r="33" spans="1:14" x14ac:dyDescent="0.25">
      <c r="A33" s="30"/>
      <c r="B33" s="25"/>
      <c r="C33" s="33">
        <v>23.24</v>
      </c>
      <c r="D33" s="33">
        <v>100</v>
      </c>
      <c r="E33" s="34">
        <v>15</v>
      </c>
      <c r="F33" s="28"/>
      <c r="G33" s="22"/>
      <c r="H33" s="22"/>
      <c r="I33" s="22"/>
      <c r="J33" s="22"/>
      <c r="K33" s="22"/>
      <c r="L33" s="22"/>
      <c r="M33" s="22"/>
      <c r="N33" s="22"/>
    </row>
    <row r="34" spans="1:14" x14ac:dyDescent="0.25">
      <c r="A34" s="36" t="s">
        <v>50</v>
      </c>
      <c r="B34" s="66"/>
      <c r="C34" s="31">
        <v>0</v>
      </c>
      <c r="D34" s="31">
        <v>4.78</v>
      </c>
      <c r="E34" s="32">
        <v>150</v>
      </c>
      <c r="F34" s="37" t="str">
        <f>IF(
OR(B34&lt;0,B34&gt;100),"Invalid Entry",
IF(B34="","",
IF(AND(B34&gt;=C34,B34&lt;=D34),E34,
IF(AND(B34&gt;=C35,B34&lt;=D35),E35,
IF(AND(B34&gt;=C36,B34&lt;=D36),E36,
IF(AND(B34&gt;=C37,B34&lt;=D37),E37,
IF(AND(B34&gt;=C38,B34&lt;=D38),E38,
IF(AND(B34&gt;=C39,B34&lt;=D39),E39,
IF(AND(B34&gt;=C40,B34&lt;=D40),E40,
IF(AND(B34&gt;=C41,B34&lt;=D41),E41,
IF(AND(B34&gt;=C42,B34&lt;=D42),E42,
IF(AND(B34&gt;=C43,B34&lt;=D43),E43,"ERROR"))))))))))))</f>
        <v/>
      </c>
      <c r="G34" s="22"/>
      <c r="H34" s="22"/>
      <c r="I34" s="22"/>
      <c r="J34" s="22"/>
      <c r="K34" s="22"/>
      <c r="L34" s="22"/>
      <c r="M34" s="22"/>
      <c r="N34" s="22"/>
    </row>
    <row r="35" spans="1:14" x14ac:dyDescent="0.25">
      <c r="A35" s="24"/>
      <c r="B35" s="25"/>
      <c r="C35" s="26">
        <v>4.79</v>
      </c>
      <c r="D35" s="26">
        <v>7.4899999999999993</v>
      </c>
      <c r="E35" s="27">
        <v>135</v>
      </c>
      <c r="F35" s="28"/>
      <c r="G35" s="22"/>
      <c r="H35" s="22"/>
      <c r="I35" s="22"/>
      <c r="J35" s="22"/>
      <c r="K35" s="22"/>
      <c r="L35" s="22"/>
      <c r="M35" s="22"/>
      <c r="N35" s="22"/>
    </row>
    <row r="36" spans="1:14" x14ac:dyDescent="0.25">
      <c r="A36" s="30"/>
      <c r="B36" s="25"/>
      <c r="C36" s="31">
        <v>7.5</v>
      </c>
      <c r="D36" s="31">
        <v>9.6</v>
      </c>
      <c r="E36" s="32">
        <v>120</v>
      </c>
      <c r="F36" s="28"/>
      <c r="G36" s="22"/>
      <c r="H36" s="22"/>
      <c r="I36" s="22"/>
      <c r="J36" s="22"/>
      <c r="K36" s="22"/>
      <c r="L36" s="22"/>
      <c r="M36" s="22"/>
      <c r="N36" s="22"/>
    </row>
    <row r="37" spans="1:14" x14ac:dyDescent="0.25">
      <c r="A37" s="30"/>
      <c r="B37" s="25"/>
      <c r="C37" s="31">
        <v>9.6100000000000012</v>
      </c>
      <c r="D37" s="31">
        <v>11.37</v>
      </c>
      <c r="E37" s="32">
        <v>105</v>
      </c>
      <c r="F37" s="28"/>
      <c r="G37" s="22"/>
      <c r="H37" s="22"/>
      <c r="I37" s="22"/>
      <c r="J37" s="22"/>
      <c r="K37" s="22"/>
      <c r="L37" s="22"/>
      <c r="M37" s="22"/>
      <c r="N37" s="22"/>
    </row>
    <row r="38" spans="1:14" x14ac:dyDescent="0.25">
      <c r="A38" s="30"/>
      <c r="B38" s="25"/>
      <c r="C38" s="31">
        <v>11.379999999999999</v>
      </c>
      <c r="D38" s="31">
        <v>13.209999999999999</v>
      </c>
      <c r="E38" s="32">
        <v>90</v>
      </c>
      <c r="F38" s="28"/>
      <c r="G38" s="22"/>
      <c r="H38" s="22"/>
      <c r="I38" s="22"/>
      <c r="J38" s="22"/>
      <c r="K38" s="22"/>
      <c r="L38" s="22"/>
      <c r="M38" s="22"/>
      <c r="N38" s="22"/>
    </row>
    <row r="39" spans="1:14" x14ac:dyDescent="0.25">
      <c r="A39" s="30"/>
      <c r="B39" s="25"/>
      <c r="C39" s="31">
        <v>13.22</v>
      </c>
      <c r="D39" s="31">
        <v>15.079999999999998</v>
      </c>
      <c r="E39" s="32">
        <v>75</v>
      </c>
      <c r="F39" s="28"/>
      <c r="G39" s="22"/>
      <c r="H39" s="22"/>
      <c r="I39" s="22"/>
      <c r="J39" s="22"/>
      <c r="K39" s="22"/>
      <c r="L39" s="22"/>
      <c r="M39" s="22"/>
      <c r="N39" s="22"/>
    </row>
    <row r="40" spans="1:14" x14ac:dyDescent="0.25">
      <c r="A40" s="30"/>
      <c r="B40" s="25"/>
      <c r="C40" s="31">
        <v>15.09</v>
      </c>
      <c r="D40" s="31">
        <v>17.46</v>
      </c>
      <c r="E40" s="32">
        <v>60</v>
      </c>
      <c r="F40" s="28"/>
      <c r="G40" s="22"/>
      <c r="H40" s="22"/>
      <c r="I40" s="22"/>
      <c r="J40" s="22"/>
      <c r="K40" s="22"/>
      <c r="L40" s="22"/>
      <c r="M40" s="22"/>
      <c r="N40" s="22"/>
    </row>
    <row r="41" spans="1:14" x14ac:dyDescent="0.25">
      <c r="A41" s="30"/>
      <c r="B41" s="25"/>
      <c r="C41" s="31">
        <v>17.47</v>
      </c>
      <c r="D41" s="31">
        <v>20.39</v>
      </c>
      <c r="E41" s="32">
        <v>45</v>
      </c>
      <c r="F41" s="28"/>
      <c r="G41" s="22"/>
      <c r="H41" s="22"/>
      <c r="I41" s="22"/>
      <c r="J41" s="22"/>
      <c r="K41" s="22"/>
      <c r="L41" s="22"/>
      <c r="M41" s="22"/>
      <c r="N41" s="22"/>
    </row>
    <row r="42" spans="1:14" x14ac:dyDescent="0.25">
      <c r="A42" s="30"/>
      <c r="B42" s="25"/>
      <c r="C42" s="31">
        <v>20.399999999999999</v>
      </c>
      <c r="D42" s="31">
        <v>25.380000000000003</v>
      </c>
      <c r="E42" s="32">
        <v>30</v>
      </c>
      <c r="F42" s="28"/>
      <c r="G42" s="22"/>
      <c r="H42" s="22"/>
      <c r="I42" s="22"/>
      <c r="J42" s="22"/>
      <c r="K42" s="22"/>
      <c r="L42" s="22"/>
      <c r="M42" s="22"/>
      <c r="N42" s="22"/>
    </row>
    <row r="43" spans="1:14" x14ac:dyDescent="0.25">
      <c r="A43" s="30"/>
      <c r="B43" s="25"/>
      <c r="C43" s="33">
        <v>25.39</v>
      </c>
      <c r="D43" s="33">
        <v>100</v>
      </c>
      <c r="E43" s="34">
        <v>15</v>
      </c>
      <c r="F43" s="28"/>
      <c r="G43" s="22"/>
      <c r="H43" s="22"/>
      <c r="I43" s="22"/>
      <c r="J43" s="22"/>
      <c r="K43" s="22"/>
      <c r="L43" s="22"/>
      <c r="M43" s="22"/>
      <c r="N43" s="22"/>
    </row>
    <row r="44" spans="1:14" x14ac:dyDescent="0.25">
      <c r="A44" s="36" t="s">
        <v>51</v>
      </c>
      <c r="B44" s="66"/>
      <c r="C44" s="31">
        <v>0</v>
      </c>
      <c r="D44" s="31">
        <v>8.2100000000000009</v>
      </c>
      <c r="E44" s="32">
        <v>150</v>
      </c>
      <c r="F44" s="37" t="str">
        <f>IF(
OR(B44&lt;0,B44&gt;100),"Invalid Entry",
IF(B44="","",
IF(AND(B44&gt;=C44,B44&lt;=D44),E44,
IF(AND(B44&gt;=C45,B44&lt;=D45),E45,
IF(AND(B44&gt;=C46,B44&lt;=D46),E46,
IF(AND(B44&gt;=C47,B44&lt;=D47),E47,
IF(AND(B44&gt;=C48,B44&lt;=D48),E48,
IF(AND(B44&gt;=C49,B44&lt;=D49),E49,
IF(AND(B44&gt;=C50,B44&lt;=D50),E50,
IF(AND(B44&gt;=C51,B44&lt;=D51),E51,
IF(AND(B44&gt;=C52,B44&lt;=D52),E52,
IF(AND(B44&gt;=C53,B44&lt;=D53),E53,"ERROR"))))))))))))</f>
        <v/>
      </c>
      <c r="G44" s="22"/>
      <c r="H44" s="22"/>
      <c r="I44" s="22"/>
      <c r="J44" s="22"/>
      <c r="K44" s="22"/>
      <c r="L44" s="22"/>
      <c r="M44" s="22"/>
      <c r="N44" s="22"/>
    </row>
    <row r="45" spans="1:14" x14ac:dyDescent="0.25">
      <c r="A45" s="24"/>
      <c r="B45" s="25"/>
      <c r="C45" s="26">
        <v>8.2199999999999989</v>
      </c>
      <c r="D45" s="26">
        <v>11.21</v>
      </c>
      <c r="E45" s="27">
        <v>135</v>
      </c>
      <c r="F45" s="28"/>
      <c r="G45" s="22"/>
      <c r="H45" s="22"/>
      <c r="I45" s="22"/>
      <c r="J45" s="22"/>
      <c r="K45" s="22"/>
      <c r="L45" s="22"/>
      <c r="M45" s="22"/>
      <c r="N45" s="22"/>
    </row>
    <row r="46" spans="1:14" x14ac:dyDescent="0.25">
      <c r="A46" s="30"/>
      <c r="B46" s="25"/>
      <c r="C46" s="31">
        <v>11.219999999999999</v>
      </c>
      <c r="D46" s="31">
        <v>13.5</v>
      </c>
      <c r="E46" s="32">
        <v>120</v>
      </c>
      <c r="F46" s="28"/>
      <c r="G46" s="22"/>
      <c r="H46" s="22"/>
      <c r="I46" s="22"/>
      <c r="J46" s="22"/>
      <c r="K46" s="22"/>
      <c r="L46" s="22"/>
      <c r="M46" s="22"/>
      <c r="N46" s="22"/>
    </row>
    <row r="47" spans="1:14" x14ac:dyDescent="0.25">
      <c r="A47" s="30"/>
      <c r="B47" s="25"/>
      <c r="C47" s="31">
        <v>13.51</v>
      </c>
      <c r="D47" s="31">
        <v>15.68</v>
      </c>
      <c r="E47" s="32">
        <v>105</v>
      </c>
      <c r="F47" s="28"/>
      <c r="G47" s="22"/>
      <c r="H47" s="22"/>
      <c r="I47" s="22"/>
      <c r="J47" s="22"/>
      <c r="K47" s="22"/>
      <c r="L47" s="22"/>
      <c r="M47" s="22"/>
      <c r="N47" s="22"/>
    </row>
    <row r="48" spans="1:14" x14ac:dyDescent="0.25">
      <c r="A48" s="30"/>
      <c r="B48" s="25"/>
      <c r="C48" s="31">
        <v>15.690000000000001</v>
      </c>
      <c r="D48" s="31">
        <v>17.599999999999998</v>
      </c>
      <c r="E48" s="32">
        <v>90</v>
      </c>
      <c r="F48" s="28"/>
      <c r="G48" s="22"/>
      <c r="H48" s="22"/>
      <c r="I48" s="22"/>
      <c r="J48" s="22"/>
      <c r="K48" s="22"/>
      <c r="L48" s="22"/>
      <c r="M48" s="22"/>
      <c r="N48" s="22"/>
    </row>
    <row r="49" spans="1:14" x14ac:dyDescent="0.25">
      <c r="A49" s="30"/>
      <c r="B49" s="25"/>
      <c r="C49" s="31">
        <v>17.61</v>
      </c>
      <c r="D49" s="31">
        <v>19.55</v>
      </c>
      <c r="E49" s="32">
        <v>75</v>
      </c>
      <c r="F49" s="28"/>
      <c r="G49" s="22"/>
      <c r="H49" s="22"/>
      <c r="I49" s="22"/>
      <c r="J49" s="22"/>
      <c r="K49" s="22"/>
      <c r="L49" s="22"/>
      <c r="M49" s="22"/>
      <c r="N49" s="22"/>
    </row>
    <row r="50" spans="1:14" x14ac:dyDescent="0.25">
      <c r="A50" s="30"/>
      <c r="B50" s="25"/>
      <c r="C50" s="31">
        <v>19.559999999999999</v>
      </c>
      <c r="D50" s="31">
        <v>21.529999999999998</v>
      </c>
      <c r="E50" s="32">
        <v>60</v>
      </c>
      <c r="F50" s="28"/>
      <c r="G50" s="22"/>
      <c r="H50" s="22"/>
      <c r="I50" s="22"/>
      <c r="J50" s="22"/>
      <c r="K50" s="22"/>
      <c r="L50" s="22"/>
      <c r="M50" s="22"/>
      <c r="N50" s="22"/>
    </row>
    <row r="51" spans="1:14" x14ac:dyDescent="0.25">
      <c r="A51" s="30"/>
      <c r="B51" s="25"/>
      <c r="C51" s="31">
        <v>21.54</v>
      </c>
      <c r="D51" s="31">
        <v>23.94</v>
      </c>
      <c r="E51" s="32">
        <v>45</v>
      </c>
      <c r="F51" s="28"/>
      <c r="G51" s="22"/>
      <c r="H51" s="22"/>
      <c r="I51" s="22"/>
      <c r="J51" s="22"/>
      <c r="K51" s="22"/>
      <c r="L51" s="22"/>
      <c r="M51" s="22"/>
      <c r="N51" s="22"/>
    </row>
    <row r="52" spans="1:14" x14ac:dyDescent="0.25">
      <c r="A52" s="30"/>
      <c r="B52" s="25"/>
      <c r="C52" s="31">
        <v>23.95</v>
      </c>
      <c r="D52" s="31">
        <v>27.47</v>
      </c>
      <c r="E52" s="32">
        <v>30</v>
      </c>
      <c r="F52" s="28"/>
      <c r="G52" s="22"/>
      <c r="H52" s="22"/>
      <c r="I52" s="22"/>
      <c r="J52" s="22"/>
      <c r="K52" s="22"/>
      <c r="L52" s="22"/>
      <c r="M52" s="22"/>
      <c r="N52" s="22"/>
    </row>
    <row r="53" spans="1:14" x14ac:dyDescent="0.25">
      <c r="A53" s="30"/>
      <c r="B53" s="25"/>
      <c r="C53" s="33">
        <v>27.48</v>
      </c>
      <c r="D53" s="33">
        <v>100</v>
      </c>
      <c r="E53" s="34">
        <v>15</v>
      </c>
      <c r="F53" s="28"/>
      <c r="G53" s="22"/>
      <c r="H53" s="22"/>
      <c r="I53" s="22"/>
      <c r="J53" s="22"/>
      <c r="K53" s="22"/>
      <c r="L53" s="22"/>
      <c r="M53" s="22"/>
      <c r="N53" s="22"/>
    </row>
    <row r="54" spans="1:14" x14ac:dyDescent="0.25">
      <c r="A54" s="36" t="s">
        <v>52</v>
      </c>
      <c r="B54" s="73"/>
      <c r="C54" s="42">
        <v>0</v>
      </c>
      <c r="D54" s="42">
        <v>0.85140000000000005</v>
      </c>
      <c r="E54" s="32">
        <v>150</v>
      </c>
      <c r="F54" s="37" t="str">
        <f>IF(
OR(B54&lt;0,B54&gt;1000),"Invalid Entry",
IF(B54="","",
IF(AND(B54&gt;=C54,B54&lt;=D54),E54,
IF(AND(B54&gt;=C55,B54&lt;=D55),E55,
IF(AND(B54&gt;=C56,B54&lt;=D56),E56,
IF(AND(B54&gt;=C57,B54&lt;=D57),E57,
IF(AND(B54&gt;=C58,B54&lt;=D58),E58,
IF(AND(B54&gt;=C59,B54&lt;=D59),E59,
IF(AND(B54&gt;=C60,B54&lt;=D60),E60,
IF(AND(B54&gt;=C61,B54&lt;=D61),E61,
IF(AND(B54&gt;=C62,B54&lt;=D62),E62,
IF(AND(B54&gt;=C63,B54&lt;=D63),E63,"ERROR"))))))))))))</f>
        <v/>
      </c>
      <c r="G54" s="22"/>
      <c r="H54" s="22"/>
      <c r="I54" s="22"/>
      <c r="J54" s="22"/>
      <c r="K54" s="22"/>
      <c r="L54" s="22"/>
      <c r="M54" s="22"/>
      <c r="N54" s="22"/>
    </row>
    <row r="55" spans="1:14" x14ac:dyDescent="0.25">
      <c r="A55" s="24"/>
      <c r="B55" s="25"/>
      <c r="C55" s="43">
        <v>0.85150000000000003</v>
      </c>
      <c r="D55" s="43">
        <v>1.1167</v>
      </c>
      <c r="E55" s="27">
        <v>135</v>
      </c>
      <c r="F55" s="28"/>
      <c r="G55" s="22"/>
      <c r="H55" s="22"/>
      <c r="I55" s="22"/>
      <c r="J55" s="22"/>
      <c r="K55" s="22"/>
      <c r="L55" s="22"/>
      <c r="M55" s="22"/>
      <c r="N55" s="22"/>
    </row>
    <row r="56" spans="1:14" x14ac:dyDescent="0.25">
      <c r="A56" s="30"/>
      <c r="B56" s="25"/>
      <c r="C56" s="42">
        <v>1.1168</v>
      </c>
      <c r="D56" s="42">
        <v>1.3111999999999999</v>
      </c>
      <c r="E56" s="32">
        <v>120</v>
      </c>
      <c r="F56" s="28"/>
      <c r="G56" s="22"/>
      <c r="H56" s="22"/>
      <c r="I56" s="22"/>
      <c r="J56" s="22"/>
      <c r="K56" s="22"/>
      <c r="L56" s="22"/>
      <c r="M56" s="22"/>
      <c r="N56" s="22"/>
    </row>
    <row r="57" spans="1:14" x14ac:dyDescent="0.25">
      <c r="A57" s="30"/>
      <c r="B57" s="25"/>
      <c r="C57" s="42">
        <v>1.3112999999999999</v>
      </c>
      <c r="D57" s="42">
        <v>1.4931000000000001</v>
      </c>
      <c r="E57" s="32">
        <v>105</v>
      </c>
      <c r="F57" s="28"/>
      <c r="G57" s="22"/>
      <c r="H57" s="22"/>
      <c r="I57" s="22"/>
      <c r="J57" s="22"/>
      <c r="K57" s="22"/>
      <c r="L57" s="22"/>
      <c r="M57" s="22"/>
      <c r="N57" s="22"/>
    </row>
    <row r="58" spans="1:14" x14ac:dyDescent="0.25">
      <c r="A58" s="30"/>
      <c r="B58" s="25"/>
      <c r="C58" s="42">
        <v>1.4932000000000001</v>
      </c>
      <c r="D58" s="42">
        <v>1.6758999999999999</v>
      </c>
      <c r="E58" s="32">
        <v>90</v>
      </c>
      <c r="F58" s="28"/>
      <c r="G58" s="22"/>
      <c r="H58" s="22"/>
      <c r="I58" s="22"/>
      <c r="J58" s="22"/>
      <c r="K58" s="22"/>
      <c r="L58" s="22"/>
      <c r="M58" s="22"/>
      <c r="N58" s="22"/>
    </row>
    <row r="59" spans="1:14" x14ac:dyDescent="0.25">
      <c r="A59" s="30"/>
      <c r="B59" s="25"/>
      <c r="C59" s="42">
        <v>1.6759999999999999</v>
      </c>
      <c r="D59" s="42">
        <v>1.8622000000000001</v>
      </c>
      <c r="E59" s="32">
        <v>75</v>
      </c>
      <c r="F59" s="28"/>
      <c r="G59" s="22"/>
      <c r="H59" s="22"/>
      <c r="I59" s="22"/>
      <c r="J59" s="22"/>
      <c r="K59" s="22"/>
      <c r="L59" s="22"/>
      <c r="M59" s="22"/>
      <c r="N59" s="22"/>
    </row>
    <row r="60" spans="1:14" x14ac:dyDescent="0.25">
      <c r="A60" s="30"/>
      <c r="B60" s="25"/>
      <c r="C60" s="42">
        <v>1.8623000000000001</v>
      </c>
      <c r="D60" s="42">
        <v>2.0642</v>
      </c>
      <c r="E60" s="32">
        <v>60</v>
      </c>
      <c r="F60" s="28"/>
      <c r="G60" s="22"/>
      <c r="H60" s="22"/>
      <c r="I60" s="22"/>
      <c r="J60" s="22"/>
      <c r="K60" s="22"/>
      <c r="L60" s="22"/>
      <c r="M60" s="22"/>
      <c r="N60" s="22"/>
    </row>
    <row r="61" spans="1:14" x14ac:dyDescent="0.25">
      <c r="A61" s="30"/>
      <c r="B61" s="25"/>
      <c r="C61" s="42">
        <v>2.0642999999999998</v>
      </c>
      <c r="D61" s="42">
        <v>2.3235999999999999</v>
      </c>
      <c r="E61" s="32">
        <v>45</v>
      </c>
      <c r="F61" s="28"/>
      <c r="G61" s="22"/>
      <c r="H61" s="22"/>
      <c r="I61" s="22"/>
      <c r="J61" s="22"/>
      <c r="K61" s="22"/>
      <c r="L61" s="22"/>
      <c r="M61" s="22"/>
      <c r="N61" s="22"/>
    </row>
    <row r="62" spans="1:14" x14ac:dyDescent="0.25">
      <c r="A62" s="30"/>
      <c r="B62" s="25"/>
      <c r="C62" s="44">
        <v>2.3237000000000001</v>
      </c>
      <c r="D62" s="44">
        <v>2.7286000000000001</v>
      </c>
      <c r="E62" s="32">
        <v>30</v>
      </c>
      <c r="F62" s="28"/>
      <c r="G62" s="22"/>
      <c r="H62" s="22"/>
      <c r="I62" s="22"/>
      <c r="J62" s="22"/>
      <c r="K62" s="22"/>
      <c r="L62" s="22"/>
      <c r="M62" s="22"/>
      <c r="N62" s="22"/>
    </row>
    <row r="63" spans="1:14" x14ac:dyDescent="0.25">
      <c r="A63" s="30"/>
      <c r="B63" s="25"/>
      <c r="C63" s="45">
        <v>2.7286999999999999</v>
      </c>
      <c r="D63" s="33">
        <v>1000</v>
      </c>
      <c r="E63" s="34">
        <v>15</v>
      </c>
      <c r="F63" s="28"/>
      <c r="G63" s="22"/>
      <c r="H63" s="22"/>
      <c r="I63" s="22"/>
      <c r="J63" s="22"/>
      <c r="K63" s="22"/>
      <c r="L63" s="22"/>
      <c r="M63" s="22"/>
      <c r="N63" s="22"/>
    </row>
    <row r="64" spans="1:14" x14ac:dyDescent="0.25">
      <c r="A64" s="46" t="s">
        <v>72</v>
      </c>
      <c r="B64" s="73"/>
      <c r="C64" s="42">
        <v>0</v>
      </c>
      <c r="D64" s="42">
        <v>0.3468</v>
      </c>
      <c r="E64" s="32">
        <v>150</v>
      </c>
      <c r="F64" s="37" t="str">
        <f>IF(
OR(B64&lt;0,B64&gt;1000),"Invalid Entry",
IF(B64="","",
IF(AND(B64&gt;=C64,B64&lt;=D64),E64,
IF(AND(B64&gt;=C65,B64&lt;=D65),E65,
IF(AND(B64&gt;=C66,B64&lt;=D66),E66,
IF(AND(B64&gt;=C67,B64&lt;=D67),E67,
IF(AND(B64&gt;=C68,B64&lt;=D68),E68,
IF(AND(B64&gt;=C69,B64&lt;=D69),E69,
IF(AND(B64&gt;=C70,B64&lt;=D70),E70,
IF(AND(B64&gt;=C71,B64&lt;=D71),E71,
IF(AND(B64&gt;=C72,B64&lt;=D72),E72,
IF(AND(B64&gt;=C73,B64&lt;=D73),E73,"ERROR"))))))))))))</f>
        <v/>
      </c>
      <c r="G64" s="22"/>
      <c r="H64" s="22"/>
      <c r="I64" s="22"/>
      <c r="J64" s="22"/>
      <c r="K64" s="22"/>
      <c r="L64" s="22"/>
      <c r="M64" s="22"/>
      <c r="N64" s="22"/>
    </row>
    <row r="65" spans="1:14" x14ac:dyDescent="0.25">
      <c r="A65" s="24"/>
      <c r="B65" s="25"/>
      <c r="C65" s="43">
        <v>0.34689999999999999</v>
      </c>
      <c r="D65" s="43">
        <v>0.49680000000000002</v>
      </c>
      <c r="E65" s="27">
        <v>135</v>
      </c>
      <c r="F65" s="28"/>
      <c r="G65" s="22"/>
      <c r="H65" s="22"/>
      <c r="I65" s="22"/>
      <c r="J65" s="22"/>
      <c r="K65" s="22"/>
      <c r="L65" s="22"/>
      <c r="M65" s="22"/>
      <c r="N65" s="22"/>
    </row>
    <row r="66" spans="1:14" x14ac:dyDescent="0.25">
      <c r="A66" s="30"/>
      <c r="B66" s="25"/>
      <c r="C66" s="42">
        <v>0.49690000000000001</v>
      </c>
      <c r="D66" s="42">
        <v>0.62139999999999995</v>
      </c>
      <c r="E66" s="32">
        <v>120</v>
      </c>
      <c r="F66" s="28"/>
      <c r="G66" s="22"/>
      <c r="H66" s="22"/>
      <c r="I66" s="22"/>
      <c r="J66" s="22"/>
      <c r="K66" s="22"/>
      <c r="L66" s="22"/>
      <c r="M66" s="22"/>
      <c r="N66" s="22"/>
    </row>
    <row r="67" spans="1:14" x14ac:dyDescent="0.25">
      <c r="A67" s="30"/>
      <c r="B67" s="25"/>
      <c r="C67" s="42">
        <v>0.62150000000000005</v>
      </c>
      <c r="D67" s="42">
        <v>0.73809999999999998</v>
      </c>
      <c r="E67" s="32">
        <v>105</v>
      </c>
      <c r="F67" s="28"/>
      <c r="G67" s="22"/>
      <c r="H67" s="22"/>
      <c r="I67" s="22"/>
      <c r="J67" s="22"/>
      <c r="K67" s="22"/>
      <c r="L67" s="22"/>
      <c r="M67" s="22"/>
      <c r="N67" s="22"/>
    </row>
    <row r="68" spans="1:14" x14ac:dyDescent="0.25">
      <c r="A68" s="30"/>
      <c r="B68" s="25"/>
      <c r="C68" s="42">
        <v>0.73819999999999997</v>
      </c>
      <c r="D68" s="42">
        <v>0.87490000000000001</v>
      </c>
      <c r="E68" s="32">
        <v>90</v>
      </c>
      <c r="F68" s="28"/>
      <c r="G68" s="22"/>
      <c r="H68" s="22"/>
      <c r="I68" s="22"/>
      <c r="J68" s="22"/>
      <c r="K68" s="22"/>
      <c r="L68" s="22"/>
      <c r="M68" s="22"/>
      <c r="N68" s="22"/>
    </row>
    <row r="69" spans="1:14" x14ac:dyDescent="0.25">
      <c r="A69" s="30"/>
      <c r="B69" s="25"/>
      <c r="C69" s="42">
        <v>0.875</v>
      </c>
      <c r="D69" s="42">
        <v>1.0265</v>
      </c>
      <c r="E69" s="32">
        <v>75</v>
      </c>
      <c r="F69" s="28"/>
      <c r="G69" s="22"/>
      <c r="H69" s="22"/>
      <c r="I69" s="22"/>
      <c r="J69" s="22"/>
      <c r="K69" s="22"/>
      <c r="L69" s="22"/>
      <c r="M69" s="22"/>
      <c r="N69" s="22"/>
    </row>
    <row r="70" spans="1:14" x14ac:dyDescent="0.25">
      <c r="A70" s="30"/>
      <c r="B70" s="25"/>
      <c r="C70" s="42">
        <v>1.0266</v>
      </c>
      <c r="D70" s="42">
        <v>1.2088000000000001</v>
      </c>
      <c r="E70" s="32">
        <v>60</v>
      </c>
      <c r="F70" s="28"/>
      <c r="G70" s="22"/>
      <c r="H70" s="22"/>
      <c r="I70" s="22"/>
      <c r="J70" s="22"/>
      <c r="K70" s="22"/>
      <c r="L70" s="22"/>
      <c r="M70" s="22"/>
      <c r="N70" s="22"/>
    </row>
    <row r="71" spans="1:14" x14ac:dyDescent="0.25">
      <c r="A71" s="30"/>
      <c r="B71" s="25"/>
      <c r="C71" s="42">
        <v>1.2089000000000001</v>
      </c>
      <c r="D71" s="42">
        <v>1.4696</v>
      </c>
      <c r="E71" s="32">
        <v>45</v>
      </c>
      <c r="F71" s="28"/>
      <c r="G71" s="22"/>
      <c r="H71" s="22"/>
      <c r="I71" s="22"/>
      <c r="J71" s="22"/>
      <c r="K71" s="22"/>
      <c r="L71" s="22"/>
      <c r="M71" s="22"/>
      <c r="N71" s="22"/>
    </row>
    <row r="72" spans="1:14" x14ac:dyDescent="0.25">
      <c r="A72" s="30"/>
      <c r="B72" s="25"/>
      <c r="C72" s="44">
        <v>1.4697</v>
      </c>
      <c r="D72" s="44">
        <v>1.9079999999999999</v>
      </c>
      <c r="E72" s="32">
        <v>30</v>
      </c>
      <c r="F72" s="28"/>
      <c r="G72" s="22"/>
      <c r="H72" s="22"/>
      <c r="I72" s="22"/>
      <c r="J72" s="22"/>
      <c r="K72" s="22"/>
      <c r="L72" s="22"/>
      <c r="M72" s="22"/>
      <c r="N72" s="22"/>
    </row>
    <row r="73" spans="1:14" ht="15.75" thickBot="1" x14ac:dyDescent="0.3">
      <c r="A73" s="47"/>
      <c r="B73" s="48"/>
      <c r="C73" s="49">
        <v>1.9080999999999999</v>
      </c>
      <c r="D73" s="50">
        <v>1000</v>
      </c>
      <c r="E73" s="51">
        <v>15</v>
      </c>
      <c r="F73" s="52"/>
      <c r="G73" s="22"/>
      <c r="H73" s="22"/>
      <c r="I73" s="22"/>
      <c r="J73" s="22"/>
      <c r="K73" s="22"/>
      <c r="L73" s="22"/>
      <c r="M73" s="22"/>
      <c r="N73" s="22"/>
    </row>
    <row r="74" spans="1:14" x14ac:dyDescent="0.25">
      <c r="A74" s="18" t="s">
        <v>53</v>
      </c>
      <c r="B74" s="74"/>
      <c r="C74" s="19">
        <v>82.76</v>
      </c>
      <c r="D74" s="19">
        <v>100</v>
      </c>
      <c r="E74" s="20">
        <v>150</v>
      </c>
      <c r="F74" s="80" t="str">
        <f>IF(
OR(B74&lt;0,B74&gt;100),"Invalid Entry",
IF(B74="","",
IF(AND(B74&gt;=C74,B74&lt;=D74),E74,
IF(AND(B74&gt;=C75,B74&lt;=D75),E75,
IF(AND(B74&gt;=C76,B74&lt;=D76),E76,
IF(AND(B74&gt;=C77,B74&lt;=D77),E77,
IF(AND(B74&gt;=C78,B74&lt;=D78),E78,
IF(AND(B74&gt;=C79,B74&lt;=D79),E79,
IF(AND(B74&gt;=C80,B74&lt;=D80),E80,
IF(AND(B74&gt;=C81,B74&lt;=D81),E81,
IF(AND(B74&gt;=C82,B74&lt;=D82),E82,
IF(AND(B74&gt;=C83,B74&lt;=D83),E83,"ERROR"))))))))))))</f>
        <v/>
      </c>
      <c r="G74" s="22"/>
      <c r="H74" s="22"/>
      <c r="I74" s="22"/>
      <c r="J74" s="22"/>
      <c r="K74" s="22"/>
      <c r="L74" s="22"/>
      <c r="M74" s="22"/>
      <c r="N74" s="22"/>
    </row>
    <row r="75" spans="1:14" x14ac:dyDescent="0.25">
      <c r="A75" s="24"/>
      <c r="B75" s="25"/>
      <c r="C75" s="26">
        <v>77.45</v>
      </c>
      <c r="D75" s="26">
        <v>82.75</v>
      </c>
      <c r="E75" s="27">
        <v>135</v>
      </c>
      <c r="F75" s="28"/>
      <c r="G75" s="22"/>
      <c r="H75" s="22"/>
      <c r="I75" s="22"/>
      <c r="J75" s="22"/>
      <c r="K75" s="22"/>
      <c r="L75" s="22"/>
      <c r="M75" s="22"/>
      <c r="N75" s="22"/>
    </row>
    <row r="76" spans="1:14" x14ac:dyDescent="0.25">
      <c r="A76" s="30"/>
      <c r="B76" s="25"/>
      <c r="C76" s="31">
        <v>73.650000000000006</v>
      </c>
      <c r="D76" s="31">
        <v>77.44</v>
      </c>
      <c r="E76" s="32">
        <v>120</v>
      </c>
      <c r="F76" s="28"/>
      <c r="G76" s="22"/>
      <c r="H76" s="22"/>
      <c r="I76" s="22"/>
      <c r="J76" s="22"/>
      <c r="K76" s="22"/>
      <c r="L76" s="22"/>
      <c r="M76" s="22"/>
      <c r="N76" s="22"/>
    </row>
    <row r="77" spans="1:14" x14ac:dyDescent="0.25">
      <c r="A77" s="30"/>
      <c r="B77" s="25"/>
      <c r="C77" s="31">
        <v>70.39</v>
      </c>
      <c r="D77" s="31">
        <v>73.64</v>
      </c>
      <c r="E77" s="32">
        <v>105</v>
      </c>
      <c r="F77" s="28"/>
      <c r="G77" s="22"/>
      <c r="H77" s="22"/>
      <c r="I77" s="22"/>
      <c r="J77" s="22"/>
      <c r="K77" s="22"/>
      <c r="L77" s="22"/>
      <c r="M77" s="22"/>
      <c r="N77" s="22"/>
    </row>
    <row r="78" spans="1:14" x14ac:dyDescent="0.25">
      <c r="A78" s="30"/>
      <c r="B78" s="25"/>
      <c r="C78" s="31">
        <v>67.38</v>
      </c>
      <c r="D78" s="31">
        <v>70.38</v>
      </c>
      <c r="E78" s="32">
        <v>90</v>
      </c>
      <c r="F78" s="28"/>
      <c r="G78" s="22"/>
      <c r="H78" s="22"/>
      <c r="I78" s="22"/>
      <c r="J78" s="22"/>
      <c r="K78" s="22"/>
      <c r="L78" s="22"/>
      <c r="M78" s="22"/>
      <c r="N78" s="22"/>
    </row>
    <row r="79" spans="1:14" x14ac:dyDescent="0.25">
      <c r="A79" s="30"/>
      <c r="B79" s="25"/>
      <c r="C79" s="31">
        <v>64.28</v>
      </c>
      <c r="D79" s="31">
        <v>67.36999999999999</v>
      </c>
      <c r="E79" s="32">
        <v>75</v>
      </c>
      <c r="F79" s="28"/>
      <c r="G79" s="22"/>
      <c r="H79" s="22"/>
      <c r="I79" s="22"/>
      <c r="J79" s="22"/>
      <c r="K79" s="22"/>
      <c r="L79" s="22"/>
      <c r="M79" s="22"/>
      <c r="N79" s="22"/>
    </row>
    <row r="80" spans="1:14" x14ac:dyDescent="0.25">
      <c r="A80" s="30"/>
      <c r="B80" s="25"/>
      <c r="C80" s="31">
        <v>60.91</v>
      </c>
      <c r="D80" s="31">
        <v>64.27000000000001</v>
      </c>
      <c r="E80" s="32">
        <v>60</v>
      </c>
      <c r="F80" s="28"/>
      <c r="G80" s="22"/>
      <c r="H80" s="22"/>
      <c r="I80" s="22"/>
      <c r="J80" s="22"/>
      <c r="K80" s="22"/>
      <c r="L80" s="22"/>
      <c r="M80" s="22"/>
      <c r="N80" s="22"/>
    </row>
    <row r="81" spans="1:14" x14ac:dyDescent="0.25">
      <c r="A81" s="30"/>
      <c r="B81" s="25"/>
      <c r="C81" s="31">
        <v>56.64</v>
      </c>
      <c r="D81" s="31">
        <v>60.9</v>
      </c>
      <c r="E81" s="32">
        <v>45</v>
      </c>
      <c r="F81" s="28"/>
      <c r="G81" s="22"/>
      <c r="H81" s="22"/>
      <c r="I81" s="22"/>
      <c r="J81" s="22"/>
      <c r="K81" s="22"/>
      <c r="L81" s="22"/>
      <c r="M81" s="22"/>
      <c r="N81" s="22"/>
    </row>
    <row r="82" spans="1:14" x14ac:dyDescent="0.25">
      <c r="A82" s="30"/>
      <c r="B82" s="25"/>
      <c r="C82" s="31">
        <v>50.149999999999991</v>
      </c>
      <c r="D82" s="31">
        <v>56.63</v>
      </c>
      <c r="E82" s="32">
        <v>30</v>
      </c>
      <c r="F82" s="28"/>
      <c r="G82" s="22"/>
      <c r="H82" s="22"/>
      <c r="I82" s="22"/>
      <c r="J82" s="22"/>
      <c r="K82" s="22"/>
      <c r="L82" s="22"/>
      <c r="M82" s="22"/>
      <c r="N82" s="22"/>
    </row>
    <row r="83" spans="1:14" x14ac:dyDescent="0.25">
      <c r="A83" s="30"/>
      <c r="B83" s="25"/>
      <c r="C83" s="33">
        <v>0</v>
      </c>
      <c r="D83" s="33">
        <v>50.139999999999993</v>
      </c>
      <c r="E83" s="34">
        <v>15</v>
      </c>
      <c r="F83" s="28"/>
      <c r="G83" s="22"/>
      <c r="H83" s="22"/>
      <c r="I83" s="22"/>
      <c r="J83" s="22"/>
      <c r="K83" s="22"/>
      <c r="L83" s="22"/>
      <c r="M83" s="22"/>
      <c r="N83" s="22"/>
    </row>
    <row r="84" spans="1:14" x14ac:dyDescent="0.25">
      <c r="A84" s="36" t="s">
        <v>54</v>
      </c>
      <c r="B84" s="66"/>
      <c r="C84" s="53">
        <v>0</v>
      </c>
      <c r="D84" s="53">
        <v>0</v>
      </c>
      <c r="E84" s="32">
        <v>100</v>
      </c>
      <c r="F84" s="81" t="str">
        <f>IF(
OR(B84&lt;0,B84&gt;100),"Invalid Entry",
IF(B84="","",
IF(AND(B84&gt;=C84,B84&lt;=D84),E84,
IF(AND(B84&gt;=C85,B84&lt;=D85),E85,
IF(AND(B84&gt;=C86,B84&lt;=D86),E86,
IF(AND(B84&gt;=C87,B84&lt;=D87),E87,
IF(AND(B84&gt;=C88,B84&lt;=D88),E88,"ERROR")))))))</f>
        <v/>
      </c>
      <c r="G84" s="22"/>
      <c r="H84" s="22"/>
      <c r="I84" s="22"/>
      <c r="J84" s="22"/>
      <c r="K84" s="22"/>
      <c r="L84" s="22"/>
      <c r="M84" s="22"/>
      <c r="N84" s="22"/>
    </row>
    <row r="85" spans="1:14" x14ac:dyDescent="0.25">
      <c r="A85" s="24"/>
      <c r="B85" s="25"/>
      <c r="C85" s="54">
        <v>0.01</v>
      </c>
      <c r="D85" s="54">
        <v>0.96</v>
      </c>
      <c r="E85" s="27">
        <v>80</v>
      </c>
      <c r="F85" s="28"/>
      <c r="G85" s="22"/>
      <c r="H85" s="22"/>
      <c r="I85" s="22"/>
      <c r="J85" s="22"/>
      <c r="K85" s="22"/>
      <c r="L85" s="22"/>
      <c r="M85" s="22"/>
      <c r="N85" s="22"/>
    </row>
    <row r="86" spans="1:14" x14ac:dyDescent="0.25">
      <c r="A86" s="30"/>
      <c r="B86" s="25"/>
      <c r="C86" s="53">
        <v>0.97</v>
      </c>
      <c r="D86" s="53">
        <v>1.68</v>
      </c>
      <c r="E86" s="32">
        <v>60</v>
      </c>
      <c r="F86" s="28"/>
      <c r="G86" s="22"/>
      <c r="H86" s="22"/>
      <c r="I86" s="22"/>
      <c r="J86" s="22"/>
      <c r="K86" s="22"/>
      <c r="L86" s="22"/>
      <c r="M86" s="22"/>
      <c r="N86" s="22"/>
    </row>
    <row r="87" spans="1:14" x14ac:dyDescent="0.25">
      <c r="A87" s="30"/>
      <c r="B87" s="25"/>
      <c r="C87" s="31">
        <v>1.69</v>
      </c>
      <c r="D87" s="31">
        <v>2.89</v>
      </c>
      <c r="E87" s="32">
        <v>40</v>
      </c>
      <c r="F87" s="28"/>
      <c r="G87" s="22"/>
      <c r="H87" s="22"/>
      <c r="I87" s="22"/>
      <c r="J87" s="22"/>
      <c r="K87" s="22"/>
      <c r="L87" s="22"/>
      <c r="M87" s="22"/>
      <c r="N87" s="22"/>
    </row>
    <row r="88" spans="1:14" x14ac:dyDescent="0.25">
      <c r="A88" s="30"/>
      <c r="B88" s="25"/>
      <c r="C88" s="33">
        <v>2.9</v>
      </c>
      <c r="D88" s="33">
        <v>100</v>
      </c>
      <c r="E88" s="34">
        <v>20</v>
      </c>
      <c r="F88" s="28"/>
      <c r="G88" s="22"/>
      <c r="H88" s="22"/>
      <c r="I88" s="22"/>
      <c r="J88" s="22"/>
      <c r="K88" s="22"/>
      <c r="L88" s="22"/>
      <c r="M88" s="22"/>
      <c r="N88" s="22"/>
    </row>
    <row r="89" spans="1:14" x14ac:dyDescent="0.25">
      <c r="A89" s="46" t="s">
        <v>73</v>
      </c>
      <c r="B89" s="66"/>
      <c r="C89" s="31">
        <v>0</v>
      </c>
      <c r="D89" s="31">
        <v>0</v>
      </c>
      <c r="E89" s="32">
        <v>100</v>
      </c>
      <c r="F89" s="81" t="str">
        <f>IF(
OR(B89&lt;0,B89&gt;100),"Invalid Entry",
IF(B89="","",
IF(AND(B89&gt;=C89,B89&lt;=D89),E89,
IF(AND(B89&gt;=C90,B89&lt;=D90),E90,
IF(AND(B89&gt;=C91,B89&lt;=D91),E91,
IF(AND(B89&gt;=C92,B89&lt;=D92),E92,
IF(AND(B89&gt;=C93,B89&lt;=D93),E93,"ERROR")))))))</f>
        <v/>
      </c>
      <c r="G89" s="22"/>
      <c r="H89" s="22"/>
      <c r="I89" s="22"/>
      <c r="J89" s="22"/>
      <c r="K89" s="22"/>
      <c r="L89" s="22"/>
      <c r="M89" s="22"/>
      <c r="N89" s="22"/>
    </row>
    <row r="90" spans="1:14" x14ac:dyDescent="0.25">
      <c r="A90" s="24"/>
      <c r="B90" s="25"/>
      <c r="C90" s="26">
        <v>0.01</v>
      </c>
      <c r="D90" s="26">
        <v>0.8</v>
      </c>
      <c r="E90" s="27">
        <v>80</v>
      </c>
      <c r="F90" s="28"/>
      <c r="G90" s="22"/>
      <c r="H90" s="22"/>
      <c r="I90" s="22"/>
      <c r="J90" s="22"/>
      <c r="K90" s="22"/>
      <c r="L90" s="22"/>
      <c r="M90" s="22"/>
      <c r="N90" s="22"/>
    </row>
    <row r="91" spans="1:14" x14ac:dyDescent="0.25">
      <c r="A91" s="30"/>
      <c r="B91" s="25"/>
      <c r="C91" s="31">
        <v>0.80999999999999994</v>
      </c>
      <c r="D91" s="31">
        <v>1.6</v>
      </c>
      <c r="E91" s="32">
        <v>60</v>
      </c>
      <c r="F91" s="28"/>
      <c r="G91" s="22"/>
      <c r="H91" s="22"/>
      <c r="I91" s="22"/>
      <c r="J91" s="22"/>
      <c r="K91" s="22"/>
      <c r="L91" s="22"/>
      <c r="M91" s="22"/>
      <c r="N91" s="22"/>
    </row>
    <row r="92" spans="1:14" x14ac:dyDescent="0.25">
      <c r="A92" s="30"/>
      <c r="B92" s="25"/>
      <c r="C92" s="31">
        <v>1.6099999999999999</v>
      </c>
      <c r="D92" s="31">
        <v>3</v>
      </c>
      <c r="E92" s="32">
        <v>40</v>
      </c>
      <c r="F92" s="28"/>
      <c r="G92" s="22"/>
      <c r="H92" s="22"/>
      <c r="I92" s="22"/>
      <c r="J92" s="22"/>
      <c r="K92" s="22"/>
      <c r="L92" s="22"/>
      <c r="M92" s="22"/>
      <c r="N92" s="22"/>
    </row>
    <row r="93" spans="1:14" x14ac:dyDescent="0.25">
      <c r="A93" s="30"/>
      <c r="B93" s="25"/>
      <c r="C93" s="33">
        <v>3.01</v>
      </c>
      <c r="D93" s="33">
        <v>100</v>
      </c>
      <c r="E93" s="34">
        <v>20</v>
      </c>
      <c r="F93" s="28"/>
      <c r="G93" s="22"/>
      <c r="H93" s="22"/>
      <c r="I93" s="22"/>
      <c r="J93" s="22"/>
      <c r="K93" s="22"/>
      <c r="L93" s="22"/>
      <c r="M93" s="22"/>
      <c r="N93" s="22"/>
    </row>
    <row r="94" spans="1:14" x14ac:dyDescent="0.25">
      <c r="A94" s="36" t="s">
        <v>55</v>
      </c>
      <c r="B94" s="66"/>
      <c r="C94" s="53">
        <v>64.95</v>
      </c>
      <c r="D94" s="53">
        <v>100</v>
      </c>
      <c r="E94" s="32">
        <v>150</v>
      </c>
      <c r="F94" s="81" t="str">
        <f>IF(
OR(B94&lt;0,B94&gt;100),"Invalid Entry",
IF(B94="","",
IF(AND(B94&gt;=C94,B94&lt;=D94),E94,
IF(AND(B94&gt;=C95,B94&lt;=D95),E95,
IF(AND(B94&gt;=C96,B94&lt;=D96),E96,
IF(AND(B94&gt;=C97,B94&lt;=D97),E97,
IF(AND(B94&gt;=C98,B94&lt;=D98),E98,
IF(AND(B94&gt;=C99,B94&lt;=D99),E99,
IF(AND(B94&gt;=C100,B94&lt;=D100),E100,
IF(AND(B94&gt;=C101,B94&lt;=D101),E101,
IF(AND(B94&gt;=C102,B94&lt;=D102),E102,
IF(AND(B94&gt;=C103,B94&lt;=D103),E103,"ERROR"))))))))))))</f>
        <v/>
      </c>
      <c r="G94" s="22"/>
      <c r="H94" s="22"/>
      <c r="I94" s="22"/>
      <c r="J94" s="22"/>
      <c r="K94" s="22"/>
      <c r="L94" s="22"/>
      <c r="M94" s="22"/>
      <c r="N94" s="22"/>
    </row>
    <row r="95" spans="1:14" x14ac:dyDescent="0.25">
      <c r="A95" s="24"/>
      <c r="B95" s="25"/>
      <c r="C95" s="54">
        <v>60.440000000000005</v>
      </c>
      <c r="D95" s="54">
        <v>64.94</v>
      </c>
      <c r="E95" s="27">
        <v>135</v>
      </c>
      <c r="F95" s="28"/>
      <c r="G95" s="22"/>
      <c r="H95" s="22"/>
      <c r="I95" s="22"/>
      <c r="J95" s="22"/>
      <c r="K95" s="22"/>
      <c r="L95" s="22"/>
      <c r="M95" s="22"/>
      <c r="N95" s="22"/>
    </row>
    <row r="96" spans="1:14" x14ac:dyDescent="0.25">
      <c r="A96" s="30"/>
      <c r="B96" s="25"/>
      <c r="C96" s="53">
        <v>56.82</v>
      </c>
      <c r="D96" s="53">
        <v>60.429999999999993</v>
      </c>
      <c r="E96" s="32">
        <v>120</v>
      </c>
      <c r="F96" s="28"/>
      <c r="G96" s="22"/>
      <c r="H96" s="22"/>
      <c r="I96" s="22"/>
      <c r="J96" s="22"/>
      <c r="K96" s="22"/>
      <c r="L96" s="22"/>
      <c r="M96" s="22"/>
      <c r="N96" s="22"/>
    </row>
    <row r="97" spans="1:14" x14ac:dyDescent="0.25">
      <c r="A97" s="30"/>
      <c r="B97" s="25"/>
      <c r="C97" s="53">
        <v>53.32</v>
      </c>
      <c r="D97" s="53">
        <v>56.81</v>
      </c>
      <c r="E97" s="32">
        <v>105</v>
      </c>
      <c r="F97" s="28"/>
      <c r="G97" s="22"/>
      <c r="H97" s="22"/>
      <c r="I97" s="22"/>
      <c r="J97" s="22"/>
      <c r="K97" s="22"/>
      <c r="L97" s="22"/>
      <c r="M97" s="22"/>
      <c r="N97" s="22"/>
    </row>
    <row r="98" spans="1:14" x14ac:dyDescent="0.25">
      <c r="A98" s="30"/>
      <c r="B98" s="25"/>
      <c r="C98" s="53">
        <v>49.73</v>
      </c>
      <c r="D98" s="53">
        <v>53.31</v>
      </c>
      <c r="E98" s="32">
        <v>90</v>
      </c>
      <c r="F98" s="28"/>
      <c r="G98" s="22"/>
      <c r="H98" s="22"/>
      <c r="I98" s="22"/>
      <c r="J98" s="22"/>
      <c r="K98" s="22"/>
      <c r="L98" s="22"/>
      <c r="M98" s="22"/>
      <c r="N98" s="22"/>
    </row>
    <row r="99" spans="1:14" x14ac:dyDescent="0.25">
      <c r="A99" s="30"/>
      <c r="B99" s="25"/>
      <c r="C99" s="53">
        <v>46.05</v>
      </c>
      <c r="D99" s="53">
        <v>49.72</v>
      </c>
      <c r="E99" s="32">
        <v>75</v>
      </c>
      <c r="F99" s="28"/>
      <c r="G99" s="22"/>
      <c r="H99" s="22"/>
      <c r="I99" s="22"/>
      <c r="J99" s="22"/>
      <c r="K99" s="22"/>
      <c r="L99" s="22"/>
      <c r="M99" s="22"/>
      <c r="N99" s="22"/>
    </row>
    <row r="100" spans="1:14" x14ac:dyDescent="0.25">
      <c r="A100" s="30"/>
      <c r="B100" s="25"/>
      <c r="C100" s="53">
        <v>41.980000000000004</v>
      </c>
      <c r="D100" s="53">
        <v>46.04</v>
      </c>
      <c r="E100" s="32">
        <v>60</v>
      </c>
      <c r="F100" s="28"/>
      <c r="G100" s="22"/>
      <c r="H100" s="22"/>
      <c r="I100" s="22"/>
      <c r="J100" s="22"/>
      <c r="K100" s="22"/>
      <c r="L100" s="22"/>
      <c r="M100" s="22"/>
      <c r="N100" s="22"/>
    </row>
    <row r="101" spans="1:14" x14ac:dyDescent="0.25">
      <c r="A101" s="30"/>
      <c r="B101" s="25"/>
      <c r="C101" s="53">
        <v>37.130000000000003</v>
      </c>
      <c r="D101" s="53">
        <v>41.97</v>
      </c>
      <c r="E101" s="32">
        <v>45</v>
      </c>
      <c r="F101" s="28"/>
      <c r="G101" s="22"/>
      <c r="H101" s="22"/>
      <c r="I101" s="22"/>
      <c r="J101" s="22"/>
      <c r="K101" s="22"/>
      <c r="L101" s="22"/>
      <c r="M101" s="22"/>
      <c r="N101" s="22"/>
    </row>
    <row r="102" spans="1:14" x14ac:dyDescent="0.25">
      <c r="A102" s="30"/>
      <c r="B102" s="25"/>
      <c r="C102" s="31">
        <v>30.709999999999997</v>
      </c>
      <c r="D102" s="31">
        <v>37.119999999999997</v>
      </c>
      <c r="E102" s="32">
        <v>30</v>
      </c>
      <c r="F102" s="28"/>
      <c r="G102" s="22"/>
      <c r="H102" s="22"/>
      <c r="I102" s="22"/>
      <c r="J102" s="22"/>
      <c r="K102" s="22"/>
      <c r="L102" s="22"/>
      <c r="M102" s="22"/>
      <c r="N102" s="22"/>
    </row>
    <row r="103" spans="1:14" x14ac:dyDescent="0.25">
      <c r="A103" s="30"/>
      <c r="B103" s="25"/>
      <c r="C103" s="33">
        <v>0</v>
      </c>
      <c r="D103" s="33">
        <v>30.7</v>
      </c>
      <c r="E103" s="34">
        <v>15</v>
      </c>
      <c r="F103" s="28"/>
      <c r="G103" s="22"/>
      <c r="H103" s="22"/>
      <c r="I103" s="22"/>
      <c r="J103" s="22"/>
      <c r="K103" s="22"/>
      <c r="L103" s="22"/>
      <c r="M103" s="22"/>
      <c r="N103" s="22"/>
    </row>
    <row r="104" spans="1:14" x14ac:dyDescent="0.25">
      <c r="A104" s="36" t="s">
        <v>56</v>
      </c>
      <c r="B104" s="66"/>
      <c r="C104" s="53">
        <v>0</v>
      </c>
      <c r="D104" s="53">
        <v>15</v>
      </c>
      <c r="E104" s="32">
        <v>150</v>
      </c>
      <c r="F104" s="81" t="str">
        <f>IF(
OR(B104&lt;0,B104&gt;100),"Invalid Entry",
IF(B104="","",
IF(AND(B104&gt;=C104,B104&lt;=D104),E104,
IF(AND(B104&gt;=C105,B104&lt;=D105),E105,
IF(AND(B104&gt;=C106,B104&lt;=D106),E106,
IF(AND(B104&gt;=C107,B104&lt;=D107),E107,
IF(AND(B104&gt;=C108,B104&lt;=D108),E108,
IF(AND(B104&gt;=C109,B104&lt;=D109),E109,
IF(AND(B104&gt;=C110,B104&lt;=D110),E110,
IF(AND(B104&gt;=C111,B104&lt;=D111),E111,
IF(AND(B104&gt;=C112,B104&lt;=D112),E112,
IF(AND(B104&gt;=C113,B104&lt;=D113),E113,"ERROR"))))))))))))</f>
        <v/>
      </c>
      <c r="G104" s="22"/>
      <c r="H104" s="22"/>
      <c r="I104" s="22"/>
      <c r="J104" s="22"/>
      <c r="K104" s="22"/>
      <c r="L104" s="22"/>
      <c r="M104" s="22"/>
      <c r="N104" s="22"/>
    </row>
    <row r="105" spans="1:14" x14ac:dyDescent="0.25">
      <c r="A105" s="24"/>
      <c r="B105" s="25"/>
      <c r="C105" s="54">
        <v>15.01</v>
      </c>
      <c r="D105" s="54">
        <v>17.7</v>
      </c>
      <c r="E105" s="27">
        <v>135</v>
      </c>
      <c r="F105" s="28"/>
      <c r="G105" s="22"/>
      <c r="H105" s="22"/>
      <c r="I105" s="22"/>
      <c r="J105" s="22"/>
      <c r="K105" s="22"/>
      <c r="L105" s="22"/>
      <c r="M105" s="22"/>
      <c r="N105" s="22"/>
    </row>
    <row r="106" spans="1:14" x14ac:dyDescent="0.25">
      <c r="A106" s="30"/>
      <c r="B106" s="25"/>
      <c r="C106" s="53">
        <v>17.71</v>
      </c>
      <c r="D106" s="53">
        <v>19.559999999999999</v>
      </c>
      <c r="E106" s="32">
        <v>120</v>
      </c>
      <c r="F106" s="28"/>
      <c r="G106" s="22"/>
      <c r="H106" s="22"/>
      <c r="I106" s="22"/>
      <c r="J106" s="22"/>
      <c r="K106" s="22"/>
      <c r="L106" s="22"/>
      <c r="M106" s="22"/>
      <c r="N106" s="22"/>
    </row>
    <row r="107" spans="1:14" x14ac:dyDescent="0.25">
      <c r="A107" s="30"/>
      <c r="B107" s="25"/>
      <c r="C107" s="53">
        <v>19.57</v>
      </c>
      <c r="D107" s="53">
        <v>21.15</v>
      </c>
      <c r="E107" s="32">
        <v>105</v>
      </c>
      <c r="F107" s="28"/>
      <c r="G107" s="22"/>
      <c r="H107" s="22"/>
      <c r="I107" s="22"/>
      <c r="J107" s="22"/>
      <c r="K107" s="22"/>
      <c r="L107" s="22"/>
      <c r="M107" s="22"/>
      <c r="N107" s="22"/>
    </row>
    <row r="108" spans="1:14" x14ac:dyDescent="0.25">
      <c r="A108" s="30"/>
      <c r="B108" s="25"/>
      <c r="C108" s="53">
        <v>21.16</v>
      </c>
      <c r="D108" s="53">
        <v>22.6</v>
      </c>
      <c r="E108" s="32">
        <v>90</v>
      </c>
      <c r="F108" s="28"/>
      <c r="G108" s="22"/>
      <c r="H108" s="22"/>
      <c r="I108" s="22"/>
      <c r="J108" s="22"/>
      <c r="K108" s="22"/>
      <c r="L108" s="22"/>
      <c r="M108" s="22"/>
      <c r="N108" s="22"/>
    </row>
    <row r="109" spans="1:14" x14ac:dyDescent="0.25">
      <c r="A109" s="30"/>
      <c r="B109" s="25"/>
      <c r="C109" s="53">
        <v>22.61</v>
      </c>
      <c r="D109" s="53">
        <v>24.03</v>
      </c>
      <c r="E109" s="32">
        <v>75</v>
      </c>
      <c r="F109" s="28"/>
      <c r="G109" s="22"/>
      <c r="H109" s="22"/>
      <c r="I109" s="22"/>
      <c r="J109" s="22"/>
      <c r="K109" s="22"/>
      <c r="L109" s="22"/>
      <c r="M109" s="22"/>
      <c r="N109" s="22"/>
    </row>
    <row r="110" spans="1:14" x14ac:dyDescent="0.25">
      <c r="A110" s="30"/>
      <c r="B110" s="25"/>
      <c r="C110" s="53">
        <v>24.04</v>
      </c>
      <c r="D110" s="53">
        <v>25.57</v>
      </c>
      <c r="E110" s="32">
        <v>60</v>
      </c>
      <c r="F110" s="28"/>
      <c r="G110" s="22"/>
      <c r="H110" s="22"/>
      <c r="I110" s="22"/>
      <c r="J110" s="22"/>
      <c r="K110" s="22"/>
      <c r="L110" s="22"/>
      <c r="M110" s="22"/>
      <c r="N110" s="22"/>
    </row>
    <row r="111" spans="1:14" x14ac:dyDescent="0.25">
      <c r="A111" s="30"/>
      <c r="B111" s="25"/>
      <c r="C111" s="53">
        <v>25.58</v>
      </c>
      <c r="D111" s="53">
        <v>27.43</v>
      </c>
      <c r="E111" s="32">
        <v>45</v>
      </c>
      <c r="F111" s="28"/>
      <c r="G111" s="22"/>
      <c r="H111" s="22"/>
      <c r="I111" s="22"/>
      <c r="J111" s="22"/>
      <c r="K111" s="22"/>
      <c r="L111" s="22"/>
      <c r="M111" s="22"/>
      <c r="N111" s="22"/>
    </row>
    <row r="112" spans="1:14" x14ac:dyDescent="0.25">
      <c r="A112" s="30"/>
      <c r="B112" s="25"/>
      <c r="C112" s="31">
        <v>27.44</v>
      </c>
      <c r="D112" s="31">
        <v>30.32</v>
      </c>
      <c r="E112" s="32">
        <v>30</v>
      </c>
      <c r="F112" s="28"/>
      <c r="G112" s="22"/>
      <c r="H112" s="22"/>
      <c r="I112" s="22"/>
      <c r="J112" s="22"/>
      <c r="K112" s="22"/>
      <c r="L112" s="22"/>
      <c r="M112" s="22"/>
      <c r="N112" s="22"/>
    </row>
    <row r="113" spans="1:14" x14ac:dyDescent="0.25">
      <c r="A113" s="30"/>
      <c r="B113" s="25"/>
      <c r="C113" s="33">
        <v>30.33</v>
      </c>
      <c r="D113" s="33">
        <v>100</v>
      </c>
      <c r="E113" s="34">
        <v>15</v>
      </c>
      <c r="F113" s="28"/>
      <c r="G113" s="22"/>
      <c r="H113" s="22"/>
      <c r="I113" s="22"/>
      <c r="J113" s="22"/>
      <c r="K113" s="22"/>
      <c r="L113" s="22"/>
      <c r="M113" s="22"/>
      <c r="N113" s="22"/>
    </row>
    <row r="114" spans="1:14" x14ac:dyDescent="0.25">
      <c r="A114" s="36" t="s">
        <v>57</v>
      </c>
      <c r="B114" s="66"/>
      <c r="C114" s="53">
        <v>0</v>
      </c>
      <c r="D114" s="53">
        <v>4.75</v>
      </c>
      <c r="E114" s="32">
        <v>150</v>
      </c>
      <c r="F114" s="81" t="str">
        <f>IF(
OR(B114&lt;0,B114&gt;100),"Invalid Entry",
IF(B114="","",
IF(AND(B114&gt;=C114,B114&lt;=D114),E114,
IF(AND(B114&gt;=C115,B114&lt;=D115),E115,
IF(AND(B114&gt;=C116,B114&lt;=D116),E116,
IF(AND(B114&gt;=C117,B114&lt;=D117),E117,
IF(AND(B114&gt;=C118,B114&lt;=D118),E118,
IF(AND(B114&gt;=C119,B114&lt;=D119),E119,
IF(AND(B114&gt;=C120,B114&lt;=D120),E120,
IF(AND(B114&gt;=C121,B114&lt;=D121),E121,
IF(AND(B114&gt;=C122,B114&lt;=D122),E122,
IF(AND(B114&gt;=C123,B114&lt;=D123),E123,"ERROR"))))))))))))</f>
        <v/>
      </c>
      <c r="G114" s="22"/>
      <c r="H114" s="22"/>
      <c r="I114" s="22"/>
      <c r="J114" s="22"/>
      <c r="K114" s="22"/>
      <c r="L114" s="22"/>
      <c r="M114" s="22"/>
      <c r="N114" s="22"/>
    </row>
    <row r="115" spans="1:14" x14ac:dyDescent="0.25">
      <c r="A115" s="24"/>
      <c r="B115" s="25"/>
      <c r="C115" s="54">
        <v>4.76</v>
      </c>
      <c r="D115" s="54">
        <v>6.4</v>
      </c>
      <c r="E115" s="27">
        <v>135</v>
      </c>
      <c r="F115" s="28"/>
      <c r="G115" s="22"/>
      <c r="H115" s="22"/>
      <c r="I115" s="22"/>
      <c r="J115" s="22"/>
      <c r="K115" s="22"/>
      <c r="L115" s="22"/>
      <c r="M115" s="22"/>
      <c r="N115" s="22"/>
    </row>
    <row r="116" spans="1:14" x14ac:dyDescent="0.25">
      <c r="A116" s="30"/>
      <c r="B116" s="25"/>
      <c r="C116" s="53">
        <v>6.41</v>
      </c>
      <c r="D116" s="53">
        <v>7.68</v>
      </c>
      <c r="E116" s="32">
        <v>120</v>
      </c>
      <c r="F116" s="28"/>
      <c r="G116" s="22"/>
      <c r="H116" s="22"/>
      <c r="I116" s="22"/>
      <c r="J116" s="22"/>
      <c r="K116" s="22"/>
      <c r="L116" s="22"/>
      <c r="M116" s="22"/>
      <c r="N116" s="22"/>
    </row>
    <row r="117" spans="1:14" x14ac:dyDescent="0.25">
      <c r="A117" s="30"/>
      <c r="B117" s="25"/>
      <c r="C117" s="53">
        <v>7.69</v>
      </c>
      <c r="D117" s="53">
        <v>8.8699999999999992</v>
      </c>
      <c r="E117" s="32">
        <v>105</v>
      </c>
      <c r="F117" s="28"/>
      <c r="G117" s="22"/>
      <c r="H117" s="22"/>
      <c r="I117" s="22"/>
      <c r="J117" s="22"/>
      <c r="K117" s="22"/>
      <c r="L117" s="22"/>
      <c r="M117" s="22"/>
      <c r="N117" s="22"/>
    </row>
    <row r="118" spans="1:14" x14ac:dyDescent="0.25">
      <c r="A118" s="30"/>
      <c r="B118" s="25"/>
      <c r="C118" s="53">
        <v>8.8800000000000008</v>
      </c>
      <c r="D118" s="53">
        <v>10</v>
      </c>
      <c r="E118" s="32">
        <v>90</v>
      </c>
      <c r="F118" s="28"/>
      <c r="G118" s="22"/>
      <c r="H118" s="22"/>
      <c r="I118" s="22"/>
      <c r="J118" s="22"/>
      <c r="K118" s="22"/>
      <c r="L118" s="22"/>
      <c r="M118" s="22"/>
      <c r="N118" s="22"/>
    </row>
    <row r="119" spans="1:14" x14ac:dyDescent="0.25">
      <c r="A119" s="30"/>
      <c r="B119" s="25"/>
      <c r="C119" s="53">
        <v>10.01</v>
      </c>
      <c r="D119" s="53">
        <v>11.24</v>
      </c>
      <c r="E119" s="32">
        <v>75</v>
      </c>
      <c r="F119" s="28"/>
      <c r="G119" s="22"/>
      <c r="H119" s="22"/>
      <c r="I119" s="22"/>
      <c r="J119" s="22"/>
      <c r="K119" s="22"/>
      <c r="L119" s="22"/>
      <c r="M119" s="22"/>
      <c r="N119" s="22"/>
    </row>
    <row r="120" spans="1:14" x14ac:dyDescent="0.25">
      <c r="A120" s="30"/>
      <c r="B120" s="25"/>
      <c r="C120" s="53">
        <v>11.25</v>
      </c>
      <c r="D120" s="53">
        <v>12.71</v>
      </c>
      <c r="E120" s="32">
        <v>60</v>
      </c>
      <c r="F120" s="28"/>
      <c r="G120" s="22"/>
      <c r="H120" s="22"/>
      <c r="I120" s="22"/>
      <c r="J120" s="22"/>
      <c r="K120" s="22"/>
      <c r="L120" s="22"/>
      <c r="M120" s="22"/>
      <c r="N120" s="22"/>
    </row>
    <row r="121" spans="1:14" x14ac:dyDescent="0.25">
      <c r="A121" s="30"/>
      <c r="B121" s="25"/>
      <c r="C121" s="53">
        <v>12.72</v>
      </c>
      <c r="D121" s="53">
        <v>14.65</v>
      </c>
      <c r="E121" s="32">
        <v>45</v>
      </c>
      <c r="F121" s="28"/>
      <c r="G121" s="22"/>
      <c r="H121" s="22"/>
      <c r="I121" s="22"/>
      <c r="J121" s="22"/>
      <c r="K121" s="22"/>
      <c r="L121" s="22"/>
      <c r="M121" s="22"/>
      <c r="N121" s="22"/>
    </row>
    <row r="122" spans="1:14" x14ac:dyDescent="0.25">
      <c r="A122" s="30"/>
      <c r="B122" s="25"/>
      <c r="C122" s="31">
        <v>14.66</v>
      </c>
      <c r="D122" s="31">
        <v>17.59</v>
      </c>
      <c r="E122" s="32">
        <v>30</v>
      </c>
      <c r="F122" s="28"/>
      <c r="G122" s="22"/>
      <c r="H122" s="22"/>
      <c r="I122" s="22"/>
      <c r="J122" s="22"/>
      <c r="K122" s="22"/>
      <c r="L122" s="22"/>
      <c r="M122" s="22"/>
      <c r="N122" s="22"/>
    </row>
    <row r="123" spans="1:14" ht="15.75" thickBot="1" x14ac:dyDescent="0.3">
      <c r="A123" s="47"/>
      <c r="B123" s="48"/>
      <c r="C123" s="50">
        <v>17.600000000000001</v>
      </c>
      <c r="D123" s="50">
        <v>100</v>
      </c>
      <c r="E123" s="51">
        <v>15</v>
      </c>
      <c r="F123" s="52"/>
      <c r="G123" s="22"/>
      <c r="H123" s="22"/>
      <c r="I123" s="22"/>
      <c r="J123" s="22"/>
      <c r="K123" s="22"/>
      <c r="L123" s="22"/>
      <c r="M123" s="22"/>
      <c r="N123" s="22"/>
    </row>
    <row r="124" spans="1:14" x14ac:dyDescent="0.25"/>
    <row r="125" spans="1:14" x14ac:dyDescent="0.25"/>
    <row r="126" spans="1:14" x14ac:dyDescent="0.25"/>
    <row r="127" spans="1:14" x14ac:dyDescent="0.25"/>
    <row r="128" spans="1:14" x14ac:dyDescent="0.25"/>
    <row r="129" ht="7.5" customHeight="1" x14ac:dyDescent="0.25"/>
    <row r="130" x14ac:dyDescent="0.25"/>
    <row r="131" x14ac:dyDescent="0.25"/>
    <row r="132" x14ac:dyDescent="0.25"/>
    <row r="133" x14ac:dyDescent="0.25"/>
    <row r="134" x14ac:dyDescent="0.25"/>
  </sheetData>
  <sheetProtection selectLockedCells="1"/>
  <mergeCells count="15">
    <mergeCell ref="A2:N2"/>
    <mergeCell ref="H17:J17"/>
    <mergeCell ref="H18:J18"/>
    <mergeCell ref="H15:J15"/>
    <mergeCell ref="H14:J14"/>
    <mergeCell ref="H13:J13"/>
    <mergeCell ref="H10:J10"/>
    <mergeCell ref="H11:J11"/>
    <mergeCell ref="H26:J26"/>
    <mergeCell ref="H20:J20"/>
    <mergeCell ref="H21:J21"/>
    <mergeCell ref="H22:J22"/>
    <mergeCell ref="H23:J23"/>
    <mergeCell ref="H24:J24"/>
    <mergeCell ref="H25:J25"/>
  </mergeCells>
  <conditionalFormatting sqref="C7:E7">
    <cfRule type="expression" dxfId="29" priority="36">
      <formula>$F4=$E7</formula>
    </cfRule>
  </conditionalFormatting>
  <conditionalFormatting sqref="C8:E8">
    <cfRule type="expression" dxfId="28" priority="35">
      <formula>$F4=$E8</formula>
    </cfRule>
  </conditionalFormatting>
  <conditionalFormatting sqref="C12:E12">
    <cfRule type="expression" dxfId="27" priority="32">
      <formula>$F9=$E12</formula>
    </cfRule>
  </conditionalFormatting>
  <conditionalFormatting sqref="C13:E13">
    <cfRule type="expression" dxfId="26" priority="31">
      <formula>$F9=$E13</formula>
    </cfRule>
  </conditionalFormatting>
  <conditionalFormatting sqref="C17:E17">
    <cfRule type="expression" dxfId="25" priority="30">
      <formula>$F14=$E17</formula>
    </cfRule>
  </conditionalFormatting>
  <conditionalFormatting sqref="C18:E18">
    <cfRule type="expression" dxfId="24" priority="29">
      <formula>$F14=$E18</formula>
    </cfRule>
  </conditionalFormatting>
  <conditionalFormatting sqref="C22:E22">
    <cfRule type="expression" dxfId="23" priority="28">
      <formula>$F19=$E22</formula>
    </cfRule>
  </conditionalFormatting>
  <conditionalFormatting sqref="C23:E23">
    <cfRule type="expression" dxfId="22" priority="27">
      <formula>$F19=$E23</formula>
    </cfRule>
  </conditionalFormatting>
  <conditionalFormatting sqref="C87:E87">
    <cfRule type="expression" dxfId="21" priority="24">
      <formula>$F84=$E87</formula>
    </cfRule>
  </conditionalFormatting>
  <conditionalFormatting sqref="C88:E88">
    <cfRule type="expression" dxfId="20" priority="23">
      <formula>$F84=$E88</formula>
    </cfRule>
  </conditionalFormatting>
  <conditionalFormatting sqref="C92:E92">
    <cfRule type="expression" dxfId="19" priority="22">
      <formula>$F89=$E92</formula>
    </cfRule>
  </conditionalFormatting>
  <conditionalFormatting sqref="C93:E93">
    <cfRule type="expression" dxfId="18" priority="21">
      <formula>$F89=$E93</formula>
    </cfRule>
  </conditionalFormatting>
  <conditionalFormatting sqref="C33:E33">
    <cfRule type="expression" dxfId="17" priority="20">
      <formula>$F24=$E33</formula>
    </cfRule>
  </conditionalFormatting>
  <conditionalFormatting sqref="C32:E32">
    <cfRule type="expression" dxfId="16" priority="19">
      <formula>$F24=$E32</formula>
    </cfRule>
  </conditionalFormatting>
  <conditionalFormatting sqref="C43:E43">
    <cfRule type="expression" dxfId="15" priority="18">
      <formula>$F34=$E43</formula>
    </cfRule>
  </conditionalFormatting>
  <conditionalFormatting sqref="C42:E42">
    <cfRule type="expression" dxfId="14" priority="17">
      <formula>$F34=$E42</formula>
    </cfRule>
  </conditionalFormatting>
  <conditionalFormatting sqref="C53:E53">
    <cfRule type="expression" dxfId="13" priority="16">
      <formula>$F44=$E53</formula>
    </cfRule>
  </conditionalFormatting>
  <conditionalFormatting sqref="C52:E52">
    <cfRule type="expression" dxfId="12" priority="15">
      <formula>$F44=$E52</formula>
    </cfRule>
  </conditionalFormatting>
  <conditionalFormatting sqref="C83:E83">
    <cfRule type="expression" dxfId="11" priority="14">
      <formula>$F74=$E83</formula>
    </cfRule>
  </conditionalFormatting>
  <conditionalFormatting sqref="C82:E82">
    <cfRule type="expression" dxfId="10" priority="13">
      <formula>$F74=$E82</formula>
    </cfRule>
  </conditionalFormatting>
  <conditionalFormatting sqref="C103:E103">
    <cfRule type="expression" dxfId="9" priority="12">
      <formula>$F94=$E103</formula>
    </cfRule>
  </conditionalFormatting>
  <conditionalFormatting sqref="C102:E102">
    <cfRule type="expression" dxfId="8" priority="11">
      <formula>$F94=$E102</formula>
    </cfRule>
  </conditionalFormatting>
  <conditionalFormatting sqref="C113:E113">
    <cfRule type="expression" dxfId="7" priority="10">
      <formula>$F104=$E113</formula>
    </cfRule>
  </conditionalFormatting>
  <conditionalFormatting sqref="C112:E112">
    <cfRule type="expression" dxfId="6" priority="9">
      <formula>$F104=$E112</formula>
    </cfRule>
  </conditionalFormatting>
  <conditionalFormatting sqref="C123:E123">
    <cfRule type="expression" dxfId="5" priority="8">
      <formula>$F114=$E123</formula>
    </cfRule>
  </conditionalFormatting>
  <conditionalFormatting sqref="C122:E122">
    <cfRule type="expression" dxfId="4" priority="7">
      <formula>$F114=$E122</formula>
    </cfRule>
  </conditionalFormatting>
  <conditionalFormatting sqref="C63:E63">
    <cfRule type="expression" dxfId="3" priority="4">
      <formula>$F54=$E63</formula>
    </cfRule>
  </conditionalFormatting>
  <conditionalFormatting sqref="C62:E62">
    <cfRule type="expression" dxfId="2" priority="3">
      <formula>$F54=$E62</formula>
    </cfRule>
  </conditionalFormatting>
  <conditionalFormatting sqref="C73:E73">
    <cfRule type="expression" dxfId="1" priority="2">
      <formula>$F64=$E73</formula>
    </cfRule>
  </conditionalFormatting>
  <conditionalFormatting sqref="C72:E72">
    <cfRule type="expression" dxfId="0" priority="1">
      <formula>$F64=$E72</formula>
    </cfRule>
  </conditionalFormatting>
  <printOptions horizontalCentered="1"/>
  <pageMargins left="0.7" right="0.7" top="0.75" bottom="0.75" header="0.3" footer="0.3"/>
  <pageSetup scale="52" fitToHeight="2" orientation="portrait" r:id="rId1"/>
  <headerFooter>
    <oddHeader>&amp;C&amp;"-,Bold"&amp;A</oddHeader>
    <oddFooter>&amp;LPage &amp;P&amp;  of &amp;N&amp;R&amp;T&amp; , &amp;D</oddFooter>
  </headerFooter>
  <rowBreaks count="1" manualBreakCount="1">
    <brk id="78"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05C70B5FCFDC49BE23F04A98179B8A" ma:contentTypeVersion="4" ma:contentTypeDescription="Create a new document." ma:contentTypeScope="" ma:versionID="b3df0f45e7ce05577ed9a4f5d3132eb7">
  <xsd:schema xmlns:xsd="http://www.w3.org/2001/XMLSchema" xmlns:xs="http://www.w3.org/2001/XMLSchema" xmlns:p="http://schemas.microsoft.com/office/2006/metadata/properties" xmlns:ns2="81d90719-a097-468d-b321-376189576b0d" targetNamespace="http://schemas.microsoft.com/office/2006/metadata/properties" ma:root="true" ma:fieldsID="3ea0a9dbaa10b9a5641cd5208afd9717" ns2:_="">
    <xsd:import namespace="81d90719-a097-468d-b321-376189576b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90719-a097-468d-b321-376189576b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FB5D8-7392-4929-9A62-FDC751B84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90719-a097-468d-b321-376189576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6EA54A-153F-48E1-A5FA-DB33B665B39C}">
  <ds:schemaRefs>
    <ds:schemaRef ds:uri="http://schemas.microsoft.com/office/2006/documentManagement/types"/>
    <ds:schemaRef ds:uri="http://purl.org/dc/elements/1.1/"/>
    <ds:schemaRef ds:uri="http://schemas.microsoft.com/office/infopath/2007/PartnerControls"/>
    <ds:schemaRef ds:uri="81d90719-a097-468d-b321-376189576b0d"/>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614E7EF-9C6C-4458-9743-D38E6CBCA1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Title</vt:lpstr>
      <vt:lpstr>Instructions</vt:lpstr>
      <vt:lpstr>Star_Rating_v4.0</vt:lpstr>
      <vt:lpstr>Instructions!Print_Area</vt:lpstr>
      <vt:lpstr>Star_Rating_v4.0!Print_Area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Jonathan</dc:creator>
  <cp:keywords/>
  <dc:description/>
  <cp:lastModifiedBy>Mary Kay Adams-Edgette</cp:lastModifiedBy>
  <cp:revision/>
  <dcterms:created xsi:type="dcterms:W3CDTF">2015-04-13T16:54:32Z</dcterms:created>
  <dcterms:modified xsi:type="dcterms:W3CDTF">2020-06-17T15:12:38Z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0x010100F105C70B5FCFDC49BE23F04A98179B8A</vt:lpwstr>
  </property>
</Properties>
</file>